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ochaa\AppData\Local\Microsoft\Windows\INetCache\Content.Outlook\117Y8XLL\"/>
    </mc:Choice>
  </mc:AlternateContent>
  <xr:revisionPtr revIDLastSave="0" documentId="13_ncr:1_{EE28502D-5174-4B19-AF26-AFC6E20AF210}" xr6:coauthVersionLast="47" xr6:coauthVersionMax="47" xr10:uidLastSave="{00000000-0000-0000-0000-000000000000}"/>
  <bookViews>
    <workbookView xWindow="-108" yWindow="-108" windowWidth="30936" windowHeight="16776" firstSheet="1" activeTab="1" xr2:uid="{00000000-000D-0000-FFFF-FFFF00000000}"/>
  </bookViews>
  <sheets>
    <sheet name="rozliczenie" sheetId="1" state="hidden" r:id="rId1"/>
    <sheet name="rozliczenie_" sheetId="2" r:id="rId2"/>
  </sheets>
  <definedNames>
    <definedName name="_xlnm.Print_Area" localSheetId="0">rozliczenie!$A$3:$M$40</definedName>
    <definedName name="_xlnm.Print_Area" localSheetId="1">rozliczenie_!$A$3:$M$86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2" l="1"/>
  <c r="L60" i="2" l="1"/>
  <c r="J60" i="2"/>
  <c r="I60" i="2"/>
  <c r="H60" i="2"/>
  <c r="G60" i="2"/>
  <c r="L25" i="2"/>
  <c r="J25" i="2"/>
  <c r="I25" i="2"/>
  <c r="H25" i="2"/>
  <c r="G25" i="2"/>
  <c r="K50" i="2"/>
  <c r="J50" i="2"/>
  <c r="I50" i="2"/>
  <c r="H50" i="2"/>
  <c r="G50" i="2"/>
  <c r="F50" i="2"/>
  <c r="E50" i="2"/>
  <c r="D50" i="2"/>
  <c r="C50" i="2"/>
  <c r="B50" i="2"/>
  <c r="K15" i="2"/>
  <c r="J15" i="2"/>
  <c r="I15" i="2"/>
  <c r="H15" i="2"/>
  <c r="G15" i="2"/>
  <c r="F15" i="2"/>
  <c r="E15" i="2"/>
  <c r="D15" i="2"/>
  <c r="C15" i="2"/>
  <c r="B15" i="2"/>
  <c r="AB62" i="2"/>
  <c r="AC62" i="2" s="1"/>
  <c r="AD62" i="2" s="1"/>
  <c r="AE62" i="2" s="1"/>
  <c r="AF62" i="2" s="1"/>
  <c r="AG62" i="2" s="1"/>
  <c r="AH62" i="2" s="1"/>
  <c r="AI62" i="2" s="1"/>
  <c r="AJ62" i="2" s="1"/>
  <c r="AK62" i="2" s="1"/>
  <c r="AL62" i="2" s="1"/>
  <c r="C7" i="2"/>
  <c r="R62" i="2"/>
  <c r="S62" i="2" s="1"/>
  <c r="T62" i="2" s="1"/>
  <c r="U62" i="2" s="1"/>
  <c r="V62" i="2" s="1"/>
  <c r="W62" i="2" s="1"/>
  <c r="X62" i="2" s="1"/>
  <c r="Y62" i="2" s="1"/>
  <c r="Z62" i="2" s="1"/>
  <c r="AA62" i="2" s="1"/>
  <c r="K43" i="2" l="1"/>
  <c r="G26" i="2" l="1"/>
  <c r="H26" i="2" s="1"/>
  <c r="G27" i="2"/>
  <c r="H27" i="2" s="1"/>
  <c r="G28" i="2"/>
  <c r="H28" i="2" s="1"/>
  <c r="G29" i="2"/>
  <c r="H29" i="2" s="1"/>
  <c r="G30" i="2"/>
  <c r="H30" i="2" s="1"/>
  <c r="I29" i="2" l="1"/>
  <c r="I27" i="2"/>
  <c r="J30" i="2"/>
  <c r="I30" i="2"/>
  <c r="J28" i="2"/>
  <c r="I28" i="2"/>
  <c r="J26" i="2"/>
  <c r="I26" i="2"/>
  <c r="L26" i="2" l="1"/>
  <c r="L30" i="2"/>
  <c r="J27" i="2"/>
  <c r="J29" i="2"/>
  <c r="L29" i="2" s="1"/>
  <c r="L28" i="2"/>
  <c r="L27" i="2" l="1"/>
  <c r="K78" i="2"/>
  <c r="G31" i="2" l="1"/>
  <c r="H31" i="2" s="1"/>
  <c r="G32" i="2"/>
  <c r="H32" i="2" s="1"/>
  <c r="G33" i="2"/>
  <c r="H33" i="2" s="1"/>
  <c r="G34" i="2"/>
  <c r="H34" i="2" s="1"/>
  <c r="J33" i="2" l="1"/>
  <c r="J34" i="2"/>
  <c r="I34" i="2"/>
  <c r="J32" i="2"/>
  <c r="I32" i="2"/>
  <c r="L34" i="2" l="1"/>
  <c r="L32" i="2"/>
  <c r="I31" i="2"/>
  <c r="I33" i="2"/>
  <c r="L33" i="2" s="1"/>
  <c r="J31" i="2"/>
  <c r="L31" i="2" l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76" i="2" l="1"/>
  <c r="H76" i="2" s="1"/>
  <c r="G75" i="2"/>
  <c r="H75" i="2" s="1"/>
  <c r="G74" i="2"/>
  <c r="H74" i="2" s="1"/>
  <c r="G73" i="2"/>
  <c r="H73" i="2" s="1"/>
  <c r="G72" i="2"/>
  <c r="H72" i="2" s="1"/>
  <c r="G71" i="2"/>
  <c r="H71" i="2" s="1"/>
  <c r="G70" i="2"/>
  <c r="H70" i="2" s="1"/>
  <c r="G69" i="2"/>
  <c r="H69" i="2" s="1"/>
  <c r="G68" i="2"/>
  <c r="H68" i="2" s="1"/>
  <c r="G67" i="2"/>
  <c r="H67" i="2" s="1"/>
  <c r="G66" i="2"/>
  <c r="H66" i="2" s="1"/>
  <c r="G65" i="2"/>
  <c r="H65" i="2" s="1"/>
  <c r="G64" i="2"/>
  <c r="H64" i="2" s="1"/>
  <c r="G63" i="2"/>
  <c r="H63" i="2" s="1"/>
  <c r="G62" i="2"/>
  <c r="H62" i="2" s="1"/>
  <c r="J40" i="2"/>
  <c r="J39" i="2"/>
  <c r="J38" i="2"/>
  <c r="J37" i="2"/>
  <c r="J36" i="2"/>
  <c r="J35" i="2"/>
  <c r="I35" i="2" l="1"/>
  <c r="L35" i="2" s="1"/>
  <c r="I36" i="2"/>
  <c r="L36" i="2" s="1"/>
  <c r="I37" i="2"/>
  <c r="L37" i="2" s="1"/>
  <c r="I38" i="2"/>
  <c r="L38" i="2" s="1"/>
  <c r="I39" i="2"/>
  <c r="L39" i="2" s="1"/>
  <c r="I40" i="2"/>
  <c r="L40" i="2" s="1"/>
  <c r="J64" i="2"/>
  <c r="I64" i="2"/>
  <c r="J68" i="2"/>
  <c r="I68" i="2"/>
  <c r="J72" i="2"/>
  <c r="I72" i="2"/>
  <c r="J76" i="2"/>
  <c r="I76" i="2"/>
  <c r="J62" i="2"/>
  <c r="I62" i="2"/>
  <c r="J66" i="2"/>
  <c r="I66" i="2"/>
  <c r="J70" i="2"/>
  <c r="I70" i="2"/>
  <c r="J74" i="2"/>
  <c r="I74" i="2"/>
  <c r="J63" i="2"/>
  <c r="J65" i="2"/>
  <c r="J67" i="2"/>
  <c r="J69" i="2"/>
  <c r="J71" i="2"/>
  <c r="J73" i="2"/>
  <c r="J75" i="2"/>
  <c r="I63" i="2"/>
  <c r="I65" i="2"/>
  <c r="I67" i="2"/>
  <c r="I69" i="2"/>
  <c r="I71" i="2"/>
  <c r="I73" i="2"/>
  <c r="I75" i="2"/>
  <c r="L73" i="2" l="1"/>
  <c r="L69" i="2"/>
  <c r="L65" i="2"/>
  <c r="L75" i="2"/>
  <c r="L71" i="2"/>
  <c r="L67" i="2"/>
  <c r="L63" i="2"/>
  <c r="L74" i="2"/>
  <c r="L70" i="2"/>
  <c r="L66" i="2"/>
  <c r="L62" i="2"/>
  <c r="L76" i="2"/>
  <c r="L72" i="2"/>
  <c r="L68" i="2"/>
  <c r="L64" i="2"/>
  <c r="G61" i="2"/>
  <c r="H61" i="2" l="1"/>
  <c r="J61" i="2" s="1"/>
  <c r="G77" i="2"/>
  <c r="H77" i="2" s="1"/>
  <c r="H78" i="2" l="1"/>
  <c r="I61" i="2"/>
  <c r="I77" i="2" l="1"/>
  <c r="J77" i="2"/>
  <c r="L61" i="2"/>
  <c r="I78" i="2"/>
  <c r="L77" i="2" l="1"/>
  <c r="J78" i="2"/>
  <c r="L78" i="2"/>
  <c r="G42" i="2"/>
  <c r="H42" i="2" s="1"/>
  <c r="H43" i="2" s="1"/>
  <c r="J41" i="2" l="1"/>
  <c r="I41" i="2"/>
  <c r="D24" i="1"/>
  <c r="D10" i="1"/>
  <c r="M28" i="1"/>
  <c r="L28" i="1"/>
  <c r="K28" i="1"/>
  <c r="J28" i="1"/>
  <c r="I28" i="1"/>
  <c r="H28" i="1"/>
  <c r="G28" i="1"/>
  <c r="F28" i="1"/>
  <c r="E28" i="1"/>
  <c r="D28" i="1"/>
  <c r="C28" i="1"/>
  <c r="B28" i="1"/>
  <c r="M14" i="1"/>
  <c r="L14" i="1"/>
  <c r="K14" i="1"/>
  <c r="J14" i="1"/>
  <c r="I14" i="1"/>
  <c r="H14" i="1"/>
  <c r="G14" i="1"/>
  <c r="F14" i="1"/>
  <c r="E14" i="1"/>
  <c r="D14" i="1"/>
  <c r="C14" i="1"/>
  <c r="B14" i="1"/>
  <c r="C6" i="1"/>
  <c r="U81" i="1"/>
  <c r="V81" i="1" s="1"/>
  <c r="W81" i="1" s="1"/>
  <c r="X81" i="1" s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AI81" i="1" s="1"/>
  <c r="AJ81" i="1" s="1"/>
  <c r="AK81" i="1" s="1"/>
  <c r="AL81" i="1" s="1"/>
  <c r="AM81" i="1" s="1"/>
  <c r="AN81" i="1" s="1"/>
  <c r="AO81" i="1" s="1"/>
  <c r="AP81" i="1" s="1"/>
  <c r="AQ81" i="1" s="1"/>
  <c r="AR81" i="1" s="1"/>
  <c r="AS81" i="1" s="1"/>
  <c r="P81" i="1"/>
  <c r="Q81" i="1" s="1"/>
  <c r="R81" i="1" s="1"/>
  <c r="I42" i="2" l="1"/>
  <c r="I43" i="2" s="1"/>
  <c r="J42" i="2"/>
  <c r="J43" i="2" s="1"/>
  <c r="L41" i="2"/>
  <c r="L42" i="2" l="1"/>
  <c r="L43" i="2"/>
</calcChain>
</file>

<file path=xl/sharedStrings.xml><?xml version="1.0" encoding="utf-8"?>
<sst xmlns="http://schemas.openxmlformats.org/spreadsheetml/2006/main" count="2965" uniqueCount="421">
  <si>
    <t>Liczba dzieci</t>
  </si>
  <si>
    <t>GRUPA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</si>
  <si>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</si>
  <si>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</si>
  <si>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</si>
  <si>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</si>
  <si>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</si>
  <si>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</si>
  <si>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</si>
  <si>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</si>
  <si>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</si>
  <si>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</si>
  <si>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</si>
  <si>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</si>
  <si>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zgłoszonych - EK</t>
  </si>
  <si>
    <t>ostatecznie zapisane</t>
  </si>
  <si>
    <t>obecnych w dniu 16.02.</t>
  </si>
  <si>
    <t>-</t>
  </si>
  <si>
    <t>Nazwa szkoły:</t>
  </si>
  <si>
    <t>Szkoła Podstawowa Nr 155</t>
  </si>
  <si>
    <t>Adres:</t>
  </si>
  <si>
    <t>Szkoła</t>
  </si>
  <si>
    <t>Adres</t>
  </si>
  <si>
    <t>Szkoła Podstawowa Nr 1</t>
  </si>
  <si>
    <t>ul. Św. Marka 34</t>
  </si>
  <si>
    <t>Szkoła Podstawowa Nr 2</t>
  </si>
  <si>
    <t>ul. Strzelców 5a</t>
  </si>
  <si>
    <t>Szkoła Podstawowa Nr 3</t>
  </si>
  <si>
    <t>ul. Topolowa 22</t>
  </si>
  <si>
    <t>Szkoła Podstawowa Nr 4</t>
  </si>
  <si>
    <t>ul. Smoleńsk 5/7</t>
  </si>
  <si>
    <t>Szkoła Podstawowa Nr 18</t>
  </si>
  <si>
    <t>ul. Półkole 18</t>
  </si>
  <si>
    <t>Szkoła Podstawowa Nr 21</t>
  </si>
  <si>
    <t>ul. Bat. "Skała" AK 12</t>
  </si>
  <si>
    <t>Szkoła Podstawowa Nr 22</t>
  </si>
  <si>
    <t>ul. Chmielowskiego 1</t>
  </si>
  <si>
    <t>Szkoła Podstawowa Nr 24</t>
  </si>
  <si>
    <t>ul. Aleksandry 17</t>
  </si>
  <si>
    <t>Szkoła Podstawowa Nr 25</t>
  </si>
  <si>
    <t>ul. Komandosów 29</t>
  </si>
  <si>
    <t>Szkoła Podstawowa Nr 26</t>
  </si>
  <si>
    <t>ul. Krasickiego 34</t>
  </si>
  <si>
    <t>Szkoła Podstawowa Nr 27</t>
  </si>
  <si>
    <t>ul. Podedworze 16</t>
  </si>
  <si>
    <t>Szkoła Podstawowa Nr 29</t>
  </si>
  <si>
    <t>al. Dembowskiego 12</t>
  </si>
  <si>
    <t>Szkoła Podstawowa Nr 31</t>
  </si>
  <si>
    <t>ul. Prusa 18</t>
  </si>
  <si>
    <t>Szkoła Podstawowa Nr 36</t>
  </si>
  <si>
    <t>ul. Mazowiecka 70</t>
  </si>
  <si>
    <t>Szkoła Podstawowa Nr 37</t>
  </si>
  <si>
    <t>os. Stalowe 18</t>
  </si>
  <si>
    <t>Szkoła Podstawowa Nr 38</t>
  </si>
  <si>
    <t>ul. Fr. Nullo 23</t>
  </si>
  <si>
    <t>Szkoła Podstawowa Nr 40</t>
  </si>
  <si>
    <t>ul. Pszczelna 13</t>
  </si>
  <si>
    <t>Szkoła Podstawowa Nr 41</t>
  </si>
  <si>
    <t>ul. Jerzmanowskiego 6</t>
  </si>
  <si>
    <t>Szkoła Podstawowa Nr 43</t>
  </si>
  <si>
    <t>ul. Myślenicka 112</t>
  </si>
  <si>
    <t>Szkoła Podstawowa Nr 48</t>
  </si>
  <si>
    <t>ul. Księcia Józefa 337</t>
  </si>
  <si>
    <t>Szkoła Podstawowa Nr 50</t>
  </si>
  <si>
    <t>ul. Katowicka 28</t>
  </si>
  <si>
    <t>Szkoła Podstawowa Nr 53</t>
  </si>
  <si>
    <t>ul. Skośna 8</t>
  </si>
  <si>
    <t>Szkoła Podstawowa Nr 54</t>
  </si>
  <si>
    <t>ul. Tyniecka 122</t>
  </si>
  <si>
    <t>Szkoła Podstawowa Nr 55</t>
  </si>
  <si>
    <t>ul. Dobczycka 210</t>
  </si>
  <si>
    <t>Szkoła Podstawowa Nr 58</t>
  </si>
  <si>
    <t>ul. Pigonia 2</t>
  </si>
  <si>
    <t>Szkoła Podstawowa Nr 64</t>
  </si>
  <si>
    <t>ul. Sadzawki 1</t>
  </si>
  <si>
    <t>Szkoła Podstawowa Nr 65</t>
  </si>
  <si>
    <t>ul. Golikówka 52</t>
  </si>
  <si>
    <t>Szkoła Podstawowa Nr 67</t>
  </si>
  <si>
    <t>ul. Kaczorówka 4</t>
  </si>
  <si>
    <t>Szkoła Podstawowa Nr 78</t>
  </si>
  <si>
    <t>os. Wadów, ul. Jaskrowa 5</t>
  </si>
  <si>
    <t>Szkoła Podstawowa Nr 80</t>
  </si>
  <si>
    <t>os. Na Skarpie 8</t>
  </si>
  <si>
    <t>Szkoła Podstawowa Nr 82</t>
  </si>
  <si>
    <t>os. Kalinowe 17</t>
  </si>
  <si>
    <t>Szkoła Podstawowa Nr 85</t>
  </si>
  <si>
    <t>os. Złotego Wieku 4</t>
  </si>
  <si>
    <t>Szkoła Podstawowa Nr 86</t>
  </si>
  <si>
    <t>os. Jagiellońskie 18</t>
  </si>
  <si>
    <t>Szkoła Podstawowa Nr 88</t>
  </si>
  <si>
    <t>os. Szklane Domy 2</t>
  </si>
  <si>
    <t>Szkoła Podstawowa Nr 89</t>
  </si>
  <si>
    <t>os. Piastów 34 a</t>
  </si>
  <si>
    <t>Szkoła Podstawowa Nr 92</t>
  </si>
  <si>
    <t>os. Kalinowe 18</t>
  </si>
  <si>
    <t>Szkoła Podstawowa Nr 93</t>
  </si>
  <si>
    <t>ul. Szlachtowskiego 31</t>
  </si>
  <si>
    <t>Szkoła Podstawowa Nr 95</t>
  </si>
  <si>
    <t>ul. Wileńska 9</t>
  </si>
  <si>
    <t>Szkoła Podstawowa Nr 104</t>
  </si>
  <si>
    <t>os. Wysokie 7</t>
  </si>
  <si>
    <t>Szkoła Podstawowa Nr 109</t>
  </si>
  <si>
    <t>ul. Mackiewicza 15</t>
  </si>
  <si>
    <t>Szkoła Podstawowa Nr 111</t>
  </si>
  <si>
    <t>ul. Bieżanowska 204</t>
  </si>
  <si>
    <t>Szkoła Podstawowa Nr 113</t>
  </si>
  <si>
    <t>ul. Stachiewicza 33</t>
  </si>
  <si>
    <t>Szkoła Podstawowa Nr 114</t>
  </si>
  <si>
    <t>ul. Łąkowa 31</t>
  </si>
  <si>
    <t>Szkoła Podstawowa Nr 117</t>
  </si>
  <si>
    <t>ul. Kurczaba 15</t>
  </si>
  <si>
    <t>Szkoła Podstawowa Nr 119</t>
  </si>
  <si>
    <t>ul. Czerwieńskiego 1</t>
  </si>
  <si>
    <t>Szkoła Podstawowa Nr 129</t>
  </si>
  <si>
    <t>os. Na Wzgórzach 13</t>
  </si>
  <si>
    <t>Szkoła Podstawowa Nr 132</t>
  </si>
  <si>
    <t>ul. Bolesława Śmiałego 6</t>
  </si>
  <si>
    <t>Szkoła Podstawowa Nr 138</t>
  </si>
  <si>
    <t>ul. Wierzyńskiego 3</t>
  </si>
  <si>
    <t>Szkoła Podstawowa Nr 142</t>
  </si>
  <si>
    <t>os. Wolica</t>
  </si>
  <si>
    <t>Szkoła Podstawowa Nr 144</t>
  </si>
  <si>
    <t>os. Bohaterów Września 13</t>
  </si>
  <si>
    <t>Szkoła Podstawowa Nr 153</t>
  </si>
  <si>
    <t>ul. Na Błonie 15 d</t>
  </si>
  <si>
    <t>os. II Pułku Lotniczego 21</t>
  </si>
  <si>
    <t>Szkoła Podstawowa Nr 156</t>
  </si>
  <si>
    <t>ul. Centralna 39</t>
  </si>
  <si>
    <t>Szkoła Podstawowa Nr 162</t>
  </si>
  <si>
    <t>ul. Stojałowskiego 31</t>
  </si>
  <si>
    <t>Zespół Szkolno-Przedszkolny Nr 1</t>
  </si>
  <si>
    <t>ul. Myśliwska 47</t>
  </si>
  <si>
    <t>Zespół Szkolno-Przedszkolny Nr 2</t>
  </si>
  <si>
    <t>ul. Porzeczkowa 3</t>
  </si>
  <si>
    <t>Zespół Szkolno-Przedszkolny Nr 3</t>
  </si>
  <si>
    <t>ul. Miodowa 36</t>
  </si>
  <si>
    <t>Zespół Szkolno-Przedszkolny Nr 4</t>
  </si>
  <si>
    <t>ul. Urzędnicza 65</t>
  </si>
  <si>
    <t>Zespół Szkolno-Przedszkolny Nr 7</t>
  </si>
  <si>
    <t>ul. Skotnicka 86</t>
  </si>
  <si>
    <t>Zespół Szkolno-Przedszkolny Nr 8</t>
  </si>
  <si>
    <t>ul. Wrony 115</t>
  </si>
  <si>
    <t>Zespół Szkolno-Przedszkolny Nr 9</t>
  </si>
  <si>
    <t>os. Wyciąże</t>
  </si>
  <si>
    <t>ZSO Sportowych Nr 1</t>
  </si>
  <si>
    <t>os. Handlowe 4</t>
  </si>
  <si>
    <t>Zespół Szkół Ogólnokształcących Nr 15</t>
  </si>
  <si>
    <t>ul. Rydygiera 20</t>
  </si>
  <si>
    <t>Zespół Szkół Ogólnokształcących Nr 17</t>
  </si>
  <si>
    <t>ul. Fredry 65/71</t>
  </si>
  <si>
    <t>Zespół Szkół Ogólnokształcących Nr 35</t>
  </si>
  <si>
    <t>ul. Mirtowa 2</t>
  </si>
  <si>
    <t>Zespół Szkół Ogólnokształcących Nr 51</t>
  </si>
  <si>
    <t>al. Kijowska 8</t>
  </si>
  <si>
    <t>Zespół Szkół Ogólnokształcących Nr 53</t>
  </si>
  <si>
    <t>ul. Stawowa 179</t>
  </si>
  <si>
    <t>Zespół Szkół Nr 2</t>
  </si>
  <si>
    <t>ul. Goszczyńskiego 44</t>
  </si>
  <si>
    <t>ZSO Integracyjnych Nr 2</t>
  </si>
  <si>
    <t>ul. Lipińskiego 2</t>
  </si>
  <si>
    <t>ZSO Integracyjnych Nr 3</t>
  </si>
  <si>
    <t>ul. Strąkowa 3a</t>
  </si>
  <si>
    <t>ZSO Integracyjnych Nr 5</t>
  </si>
  <si>
    <t>os. Słoneczne 12</t>
  </si>
  <si>
    <t>ZSO Integracyjnych Nr 6</t>
  </si>
  <si>
    <t>os. Na Stoku 52</t>
  </si>
  <si>
    <t>ZSO Integracyjnych Nr 7</t>
  </si>
  <si>
    <t>ul. Czarnogórska 14</t>
  </si>
  <si>
    <t>Zespół Szkół Specjalnych Nr 4</t>
  </si>
  <si>
    <t>ul. Zakątek 2</t>
  </si>
  <si>
    <t>Zespół Szkół Specjalnych Nr 14</t>
  </si>
  <si>
    <t>os. Sportowe 28</t>
  </si>
  <si>
    <t>w 1 tygodniu</t>
  </si>
  <si>
    <t>w 2 tygodniu</t>
  </si>
  <si>
    <t>Marta Kowalkowska</t>
  </si>
  <si>
    <t>Małgorzata Sadowska</t>
  </si>
  <si>
    <t>Monika Obrał</t>
  </si>
  <si>
    <t>Wiesława Zapart</t>
  </si>
  <si>
    <t>Beata Sarapuk</t>
  </si>
  <si>
    <t>Ewa Cyrkler</t>
  </si>
  <si>
    <t>Sabina Maciusik</t>
  </si>
  <si>
    <t>Anna Zamysłowska</t>
  </si>
  <si>
    <t>Elżbieta Just</t>
  </si>
  <si>
    <t>Jadwiga Garczyk</t>
  </si>
  <si>
    <t>Danuta Rzońca</t>
  </si>
  <si>
    <t>Jadwiga Koźmińska</t>
  </si>
  <si>
    <t>Beata Kaczmarska</t>
  </si>
  <si>
    <t>Jacek Szymański</t>
  </si>
  <si>
    <t>Ewa Adamczyk</t>
  </si>
  <si>
    <t>Bogusława Matuszewska</t>
  </si>
  <si>
    <t>Fabiola Bilecka</t>
  </si>
  <si>
    <t>Agnieszka Kot</t>
  </si>
  <si>
    <t>Marta Przybysz</t>
  </si>
  <si>
    <t>Jolanta Gębicka</t>
  </si>
  <si>
    <t>Marta Płatek</t>
  </si>
  <si>
    <t>Paweł Łyczko</t>
  </si>
  <si>
    <t>Urszula Kalinowska-Liszewska</t>
  </si>
  <si>
    <t>Olga  Węglowska</t>
  </si>
  <si>
    <t>Ewa Tomczyk</t>
  </si>
  <si>
    <t>Marzena Mazurek</t>
  </si>
  <si>
    <t>Artur Wierzba</t>
  </si>
  <si>
    <t>Wiesława Bednarz</t>
  </si>
  <si>
    <t>Elzbieta Panufnik-Buczek</t>
  </si>
  <si>
    <t>Barbara Rakowska</t>
  </si>
  <si>
    <t>Małgorzata Kordyl</t>
  </si>
  <si>
    <t>Sabina Kasprzyk</t>
  </si>
  <si>
    <t>Anna Kochanowska-Kapera</t>
  </si>
  <si>
    <t>Maria Ulanik</t>
  </si>
  <si>
    <t xml:space="preserve">Barbara Pogoda </t>
  </si>
  <si>
    <t>Karolina Gruszka</t>
  </si>
  <si>
    <t>Barbara Gacek</t>
  </si>
  <si>
    <t>Dorota Kadula</t>
  </si>
  <si>
    <t>Tatiana Muszyńska - Kwiecień</t>
  </si>
  <si>
    <t>Bożena Gołdyn</t>
  </si>
  <si>
    <t>Beata Tomaszewka</t>
  </si>
  <si>
    <t>Urszula Mazur</t>
  </si>
  <si>
    <t>Barbara Płonka</t>
  </si>
  <si>
    <t>Małgorzata Sidilas</t>
  </si>
  <si>
    <t>Małgorzata Grzegórzko</t>
  </si>
  <si>
    <t>Sylwia Poznańska</t>
  </si>
  <si>
    <t>Alicja Klimek</t>
  </si>
  <si>
    <t>Monika Chmielewska</t>
  </si>
  <si>
    <t>Marta Stanisz-Heszen</t>
  </si>
  <si>
    <t>Anna Hanusiak</t>
  </si>
  <si>
    <t>Marta Borczuch</t>
  </si>
  <si>
    <t>Monika Górnikiewicz</t>
  </si>
  <si>
    <t>Bernadetta Bochenek</t>
  </si>
  <si>
    <t>Anna Goś</t>
  </si>
  <si>
    <t>Lucyna Kowalkowska</t>
  </si>
  <si>
    <t>Grażyna Potoczek</t>
  </si>
  <si>
    <t>Krystyna Rostocka</t>
  </si>
  <si>
    <t>Marzena Bylica</t>
  </si>
  <si>
    <t>Grażyna Leszko</t>
  </si>
  <si>
    <t>Aleksandra Tumidajska</t>
  </si>
  <si>
    <t>Ewa Kuhn-Dyczkowska</t>
  </si>
  <si>
    <t>Izabela Podgórska</t>
  </si>
  <si>
    <t>Dorota Radomska</t>
  </si>
  <si>
    <t>Hanna Ufir</t>
  </si>
  <si>
    <t>Barbara Skomorowska</t>
  </si>
  <si>
    <t>Beata Flank</t>
  </si>
  <si>
    <t>Alina Lipiarz</t>
  </si>
  <si>
    <t>Barbara Lizak</t>
  </si>
  <si>
    <t>Marta Myrek</t>
  </si>
  <si>
    <t>Monika Rucka-Michalik</t>
  </si>
  <si>
    <t>Andrzej Mikuśkiewicz</t>
  </si>
  <si>
    <t>Beata Barucha</t>
  </si>
  <si>
    <t>Marta Maślanka</t>
  </si>
  <si>
    <t>Małgorzata Oniszko</t>
  </si>
  <si>
    <t>Sławomira Gawin</t>
  </si>
  <si>
    <t>Barbara Raputa</t>
  </si>
  <si>
    <t>Anna Dąbrowska</t>
  </si>
  <si>
    <t>Ewelina Sitarz</t>
  </si>
  <si>
    <t>Magdalena Brzęk</t>
  </si>
  <si>
    <t>Grażyna Dałkowska</t>
  </si>
  <si>
    <t>Magdalena Pawlak</t>
  </si>
  <si>
    <t>Barbara Panek-Skladzień</t>
  </si>
  <si>
    <t>Lucyna Suder</t>
  </si>
  <si>
    <t>Paweł Dziura</t>
  </si>
  <si>
    <t>Ewa Lach-Salawa</t>
  </si>
  <si>
    <t>Agnieszka lutecka-Gryczka</t>
  </si>
  <si>
    <t>Katarzyna Gunia</t>
  </si>
  <si>
    <t>Ewa Żuławska</t>
  </si>
  <si>
    <t>Marek Kuś</t>
  </si>
  <si>
    <t>Monika Hajda</t>
  </si>
  <si>
    <t>Zofia Piber</t>
  </si>
  <si>
    <t>Bożena Jedynak</t>
  </si>
  <si>
    <t>Bożena Dworzak</t>
  </si>
  <si>
    <t>Piotr Gibała</t>
  </si>
  <si>
    <t>Bogumiła Czyżycka</t>
  </si>
  <si>
    <t>Anna Polak</t>
  </si>
  <si>
    <t>obecnych w dniu 17.02.</t>
  </si>
  <si>
    <t>obecnych w dniu 18.02.</t>
  </si>
  <si>
    <t>obecnych w dniu 19.02.</t>
  </si>
  <si>
    <t>obecnych w dniu 20.02.</t>
  </si>
  <si>
    <t>obecnych w dniu 23.02.</t>
  </si>
  <si>
    <t>obecnych w dniu 24.02.</t>
  </si>
  <si>
    <t>obecnych w dniu 25.02.</t>
  </si>
  <si>
    <t>obecnych w dniu 26.02.</t>
  </si>
  <si>
    <t>obecnych w dniu 27.02.</t>
  </si>
  <si>
    <t>II Tydzień Ferii 23.02. - 27.02.2015</t>
  </si>
  <si>
    <t>I Tydzień Ferii 16.02. - 20.02.2015</t>
  </si>
  <si>
    <t>…………………………………</t>
  </si>
  <si>
    <t>Sporządził</t>
  </si>
  <si>
    <t>tel: ………………………………</t>
  </si>
  <si>
    <t>…………………………………….</t>
  </si>
  <si>
    <t>Tabela podsumowania akcji "Zima w szkole 2015"</t>
  </si>
  <si>
    <t xml:space="preserve">Imię i Nazwisko Kierownika akcji: </t>
  </si>
  <si>
    <t>Imię i Nazwisko Kierownika akcji:</t>
  </si>
  <si>
    <t xml:space="preserve">Łączny koszt organizacji akcji "Zima w szkole"  </t>
  </si>
  <si>
    <t>Liczba godzin w danym dniu</t>
  </si>
  <si>
    <t>Ogółem</t>
  </si>
  <si>
    <t>Razem</t>
  </si>
  <si>
    <t>Suma godzin</t>
  </si>
  <si>
    <t>§ 4110</t>
  </si>
  <si>
    <t>§ 4120</t>
  </si>
  <si>
    <t xml:space="preserve"> § 4170</t>
  </si>
  <si>
    <t xml:space="preserve"> § 4170 </t>
  </si>
  <si>
    <t>Wydatki  poniesione z planu finansowego jednostki</t>
  </si>
  <si>
    <t xml:space="preserve">* Należy wpisać: wychowawca/opiekun 1, wychowawca/opiekun 2 lub wychowawca/opiekun AA, wychowawca/opiekun AB, itd. Proszę nie podawać nazwisk wychowawców/opiekunów. </t>
  </si>
  <si>
    <t>……………………………………………..</t>
  </si>
  <si>
    <t>tel: …………………………...………………</t>
  </si>
  <si>
    <t>KIEROWNIK</t>
  </si>
  <si>
    <t>Szkoła Podstawowa nr 31</t>
  </si>
  <si>
    <t>Szkoła Podstawowa nr 54</t>
  </si>
  <si>
    <t>Szkoła Podstawowa nr 80</t>
  </si>
  <si>
    <t>Szkoła Podstawowa nr 104</t>
  </si>
  <si>
    <t>Szkoła Podstawowa nr 149</t>
  </si>
  <si>
    <t>Zespół Szkolno-Przedszkolny nr 5</t>
  </si>
  <si>
    <t>os. Oświecenia 30</t>
  </si>
  <si>
    <t>Zespół Szkolno-Przedszkolny nr 11</t>
  </si>
  <si>
    <t>Zespół Szkół Ogólnokształcących nr 9</t>
  </si>
  <si>
    <t>ul. Seniorów Lotnictwa 5</t>
  </si>
  <si>
    <t>§ 4710</t>
  </si>
  <si>
    <t>Łączny koszt organizacji akcji "Zima w szkole":</t>
  </si>
  <si>
    <t xml:space="preserve"> -</t>
  </si>
  <si>
    <t>zgłoszonych do EK</t>
  </si>
  <si>
    <t>ostatecznie zapisanych</t>
  </si>
  <si>
    <t>os. Złotego Wieku 36</t>
  </si>
  <si>
    <t>Szkoła Podstawowa nr 113</t>
  </si>
  <si>
    <t>Szkoła Podstawowa nr 114</t>
  </si>
  <si>
    <t>Specjalny Ośrodek Szkolno-Wychowawczy nr 2</t>
  </si>
  <si>
    <t>Kierownik,wychowawca/ opiekun *</t>
  </si>
  <si>
    <t>Kierownik, wychowawca/ opiekun *</t>
  </si>
  <si>
    <t>Szkoła Podstawowa nr 14</t>
  </si>
  <si>
    <t>ul. Profesora Wojciecha Marii Bartla 29</t>
  </si>
  <si>
    <t>Szkoła Podstawowa nr 25</t>
  </si>
  <si>
    <t>Szkoła Podstawowa nr 37</t>
  </si>
  <si>
    <t>Szkoła Podstawowa nr 40</t>
  </si>
  <si>
    <t>Szkoła Podstawowa nr 58</t>
  </si>
  <si>
    <t>Szkoła Podstawowa nr 64</t>
  </si>
  <si>
    <t>Szkoła Podstawowa nr 85</t>
  </si>
  <si>
    <t>Szkoła Podstawowa nr 86</t>
  </si>
  <si>
    <t>Szkoła Podstawowa nr 103</t>
  </si>
  <si>
    <t>os. Kolorowe 29</t>
  </si>
  <si>
    <t>Szkoła Podstawowa nr 129</t>
  </si>
  <si>
    <t>os. Na Wzgórzach 13a</t>
  </si>
  <si>
    <t>Szkoła Podstawowa nr 155</t>
  </si>
  <si>
    <t>Zespół Szkolno-Przedszkolny nr 6</t>
  </si>
  <si>
    <t>Zespół Szkolno-Przedszkolny nr 8</t>
  </si>
  <si>
    <t>Zespół Szkolno-Przedszkolny nr 15</t>
  </si>
  <si>
    <t>Zespół Szkolno-Przedszkolny nr 18</t>
  </si>
  <si>
    <t>ul. Litewska 34</t>
  </si>
  <si>
    <t>Zespół Szkół Ogólnokształcących nr 13</t>
  </si>
  <si>
    <t>ul. Kazimierza Odnowiciela 2</t>
  </si>
  <si>
    <t>Zespół Szkolno-Przedszkolny nr 2</t>
  </si>
  <si>
    <t>Szkoła Podstawowa z Oddziałami Integracyjnymi nr 3</t>
  </si>
  <si>
    <t>Szkoła Podstawowa z Oddziałami Sportowymi nr 5</t>
  </si>
  <si>
    <t>Szkoła Podstawowa nr 20</t>
  </si>
  <si>
    <t>ul. Agatowa 41</t>
  </si>
  <si>
    <t>Szkoła Podstawowa z Oddziałami Integracyjnymi nr 22</t>
  </si>
  <si>
    <t>ul. Adama Chmielowskiego 1</t>
  </si>
  <si>
    <t>Szkoła Podstawowa nr 27</t>
  </si>
  <si>
    <t>Szkoła Podstawowa nr 29</t>
  </si>
  <si>
    <t>al. Edwarda Dembowskiego 12</t>
  </si>
  <si>
    <t>ul. Bolesława Prusa 18</t>
  </si>
  <si>
    <t>Szkoła Podstawowa nr 36</t>
  </si>
  <si>
    <t>Szkoła Podstawowa nr 50</t>
  </si>
  <si>
    <t>Szkoła Podstawowa nr 55</t>
  </si>
  <si>
    <t>ul. Dobczycka 20</t>
  </si>
  <si>
    <t>ul. Stanisława Pigonia 2</t>
  </si>
  <si>
    <t>Szkoła Podstawowa z Oddziałami Integracyjnymi nr 77</t>
  </si>
  <si>
    <t>Szkoła Podstawowa nr 88</t>
  </si>
  <si>
    <t>Szkoła Podstawowa z Oddziałami Integracyjnymi nr 98</t>
  </si>
  <si>
    <t>Szkoła Podstawowa z Oddziałami Integracyjnymi nr 107</t>
  </si>
  <si>
    <t>ul. Zdrowa 6</t>
  </si>
  <si>
    <t>ul. Piotra Stachiewicza 33</t>
  </si>
  <si>
    <t>Szkoła Podstawowa nr 138</t>
  </si>
  <si>
    <t>ul. Kazimierza Wierzyńskiego 3</t>
  </si>
  <si>
    <t>Szkoła Podstawowa nr 142</t>
  </si>
  <si>
    <t>ul. Drożyska 13</t>
  </si>
  <si>
    <t>Szkoła Podstawowa z Oddziałami Integracyjnymi nr 144</t>
  </si>
  <si>
    <t>Szkoła Podstawowa z Oddziałami Integracyjnymi nr 151</t>
  </si>
  <si>
    <t>ul. Wacława Lipińskiego 2</t>
  </si>
  <si>
    <t>Szkoła Podstawowa z Oddziałami Integracyjnymi nr 158</t>
  </si>
  <si>
    <t>Szkoła Podstawowa z Oddziałami Integracyjnymi nr 162</t>
  </si>
  <si>
    <t>ul. Mieczysława Wrony 115</t>
  </si>
  <si>
    <t>ul. Seweryna Goszczyńskiego 44</t>
  </si>
  <si>
    <t>Zespół Szkół Ogólnokształcących nr 8</t>
  </si>
  <si>
    <t xml:space="preserve">ul. Na Błonie 15d </t>
  </si>
  <si>
    <t>ul. Jana Zamoyskiego 100</t>
  </si>
  <si>
    <t>Tabela podsumowania akcji "Zima w szkole" w 2025 roku</t>
  </si>
  <si>
    <t>I tydzień ferii zimowych: 20.01-24.01.2025</t>
  </si>
  <si>
    <t>obecnych w dniu 20.01</t>
  </si>
  <si>
    <t>obecnych w dniu 21.01</t>
  </si>
  <si>
    <t>obecnych w dniu 22.01</t>
  </si>
  <si>
    <t>obecnych w dniu 23.01</t>
  </si>
  <si>
    <t>obecnych w dniu 24.01</t>
  </si>
  <si>
    <t>20.01</t>
  </si>
  <si>
    <t>21.01</t>
  </si>
  <si>
    <t>22.01</t>
  </si>
  <si>
    <t>23.01</t>
  </si>
  <si>
    <t>24.01</t>
  </si>
  <si>
    <t>obecnych w dniu 27.01</t>
  </si>
  <si>
    <t>obecnych w dniu 28.01</t>
  </si>
  <si>
    <t>obecnych w dniu 29.01</t>
  </si>
  <si>
    <t>obecnych w dniu 30.01</t>
  </si>
  <si>
    <t>obecnych w dniu 31.01</t>
  </si>
  <si>
    <t>27.01</t>
  </si>
  <si>
    <t>28.01</t>
  </si>
  <si>
    <t>29.01</t>
  </si>
  <si>
    <t>30.01</t>
  </si>
  <si>
    <t>31.01</t>
  </si>
  <si>
    <t>II tydzień ferii zimowych: 27.01-31.01.2025</t>
  </si>
  <si>
    <t>Szkoła Podstawowa nr 89</t>
  </si>
  <si>
    <t>os. Piastów 34a</t>
  </si>
  <si>
    <t>ul. Feliksa Szlachtowskiego 31</t>
  </si>
  <si>
    <t>ul. dr. Judyma 10</t>
  </si>
  <si>
    <t>os. Jagiellońskie 9</t>
  </si>
  <si>
    <t>ul. Skwerowa 3</t>
  </si>
  <si>
    <t>ul. Franciszka Bujaka 15</t>
  </si>
  <si>
    <t>ul. Stanisława Stojałowskiego 31</t>
  </si>
  <si>
    <t>ul. Józefa Dietla 70</t>
  </si>
  <si>
    <t>Zespół Szkolno-Przedszkolny nr 10</t>
  </si>
  <si>
    <t>ul. Ludwika Rydygiera 20</t>
  </si>
  <si>
    <t>Zespół Szkolno-Przedszkolny nr 16</t>
  </si>
  <si>
    <t>ul. Józefa Mackiewicza 15</t>
  </si>
  <si>
    <t>Zespół Szkolno-Przedszkolny nr 21</t>
  </si>
  <si>
    <t>Szkoła Podstawowa nr 93</t>
  </si>
  <si>
    <t>Szkoła Podstawowa nr 97</t>
  </si>
  <si>
    <t>Szkoła Podstawowa nr 101</t>
  </si>
  <si>
    <t>Szkoła Podstawowa nr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</si>
</sst>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7"/>
      <color theme="0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9"/>
      <color theme="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5" fillId="5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6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quotePrefix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10" fontId="2" fillId="0" borderId="0" xfId="0" applyNumberFormat="1" applyFont="1"/>
    <xf numFmtId="0" fontId="10" fillId="3" borderId="0" xfId="0" applyFont="1" applyFill="1" applyAlignment="1">
      <alignment horizontal="center" vertical="center"/>
    </xf>
    <xf numFmtId="0" fontId="12" fillId="3" borderId="0" xfId="0" applyFont="1" applyFill="1"/>
    <xf numFmtId="0" fontId="14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Fill="1" applyBorder="1"/>
    <xf numFmtId="0" fontId="12" fillId="0" borderId="0" xfId="0" applyFont="1"/>
    <xf numFmtId="0" fontId="15" fillId="3" borderId="0" xfId="0" applyFont="1" applyFill="1" applyBorder="1" applyAlignment="1">
      <alignment vertical="center"/>
    </xf>
    <xf numFmtId="0" fontId="14" fillId="0" borderId="0" xfId="0" applyFont="1"/>
    <xf numFmtId="0" fontId="16" fillId="0" borderId="0" xfId="0" applyFont="1" applyBorder="1" applyAlignment="1">
      <alignment vertical="center"/>
    </xf>
    <xf numFmtId="0" fontId="12" fillId="3" borderId="0" xfId="0" applyFont="1" applyFill="1" applyBorder="1"/>
    <xf numFmtId="0" fontId="12" fillId="0" borderId="0" xfId="0" applyFont="1" applyBorder="1"/>
    <xf numFmtId="0" fontId="10" fillId="3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2" fillId="3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4" fillId="3" borderId="8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3" borderId="16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10" fontId="12" fillId="0" borderId="0" xfId="0" applyNumberFormat="1" applyFont="1"/>
    <xf numFmtId="0" fontId="15" fillId="2" borderId="6" xfId="0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center"/>
    </xf>
    <xf numFmtId="0" fontId="14" fillId="0" borderId="9" xfId="0" applyFont="1" applyBorder="1"/>
    <xf numFmtId="4" fontId="14" fillId="3" borderId="9" xfId="0" applyNumberFormat="1" applyFont="1" applyFill="1" applyBorder="1"/>
    <xf numFmtId="4" fontId="14" fillId="0" borderId="12" xfId="0" applyNumberFormat="1" applyFont="1" applyBorder="1"/>
    <xf numFmtId="4" fontId="14" fillId="0" borderId="13" xfId="0" applyNumberFormat="1" applyFont="1" applyBorder="1"/>
    <xf numFmtId="4" fontId="14" fillId="0" borderId="7" xfId="0" applyNumberFormat="1" applyFont="1" applyBorder="1"/>
    <xf numFmtId="0" fontId="14" fillId="0" borderId="9" xfId="0" applyFont="1" applyBorder="1" applyAlignment="1">
      <alignment horizontal="left" vertical="center"/>
    </xf>
    <xf numFmtId="4" fontId="14" fillId="0" borderId="8" xfId="0" applyNumberFormat="1" applyFont="1" applyBorder="1"/>
    <xf numFmtId="4" fontId="14" fillId="0" borderId="14" xfId="0" applyNumberFormat="1" applyFont="1" applyBorder="1"/>
    <xf numFmtId="0" fontId="14" fillId="0" borderId="8" xfId="0" applyFont="1" applyBorder="1" applyAlignment="1">
      <alignment horizontal="left" vertical="center"/>
    </xf>
    <xf numFmtId="0" fontId="14" fillId="0" borderId="8" xfId="0" applyFont="1" applyBorder="1"/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/>
    <xf numFmtId="4" fontId="14" fillId="0" borderId="11" xfId="0" applyNumberFormat="1" applyFont="1" applyBorder="1"/>
    <xf numFmtId="4" fontId="14" fillId="0" borderId="15" xfId="0" applyNumberFormat="1" applyFont="1" applyBorder="1"/>
    <xf numFmtId="0" fontId="15" fillId="2" borderId="6" xfId="0" applyFont="1" applyFill="1" applyBorder="1" applyAlignment="1">
      <alignment horizontal="right" vertical="center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14" fillId="3" borderId="8" xfId="0" applyNumberFormat="1" applyFont="1" applyFill="1" applyBorder="1"/>
    <xf numFmtId="0" fontId="14" fillId="0" borderId="8" xfId="0" applyFont="1" applyBorder="1" applyAlignment="1">
      <alignment vertical="center"/>
    </xf>
    <xf numFmtId="4" fontId="14" fillId="0" borderId="9" xfId="0" applyNumberFormat="1" applyFont="1" applyBorder="1"/>
    <xf numFmtId="0" fontId="14" fillId="0" borderId="10" xfId="0" applyFont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2" fillId="3" borderId="0" xfId="0" applyFont="1" applyFill="1" applyAlignment="1">
      <alignment horizontal="left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Border="1"/>
    <xf numFmtId="0" fontId="20" fillId="0" borderId="0" xfId="0" applyFont="1"/>
    <xf numFmtId="0" fontId="2" fillId="3" borderId="0" xfId="0" applyFont="1" applyFill="1" applyBorder="1"/>
    <xf numFmtId="0" fontId="20" fillId="0" borderId="0" xfId="0" applyFont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4" fontId="13" fillId="3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75"/>
  <sheetViews>
    <sheetView showGridLines="0" zoomScale="90" zoomScaleNormal="90" workbookViewId="0">
      <selection activeCell="B30" sqref="B30"/>
    </sheetView>
  </sheetViews>
  <sheetFormatPr defaultRowHeight="14.4" x14ac:dyDescent="0.3"/>
  <cols>
    <col min="1" max="1" width="16.5546875" customWidth="1"/>
    <col min="14" max="14" width="0" style="20" hidden="1" customWidth="1"/>
    <col min="15" max="15" width="29.109375" style="10" hidden="1" customWidth="1"/>
    <col min="16" max="16" width="22.6640625" style="10" hidden="1" customWidth="1"/>
    <col min="17" max="18" width="9.33203125" style="18" hidden="1" customWidth="1"/>
    <col min="19" max="19" width="9.109375" style="10" hidden="1" customWidth="1"/>
    <col min="20" max="31" width="4" style="14" hidden="1" customWidth="1"/>
    <col min="32" max="32" width="2" style="14" hidden="1" customWidth="1"/>
    <col min="33" max="44" width="4" style="14" hidden="1" customWidth="1"/>
    <col min="45" max="45" width="2" style="14" hidden="1" customWidth="1"/>
    <col min="46" max="46" width="0" hidden="1" customWidth="1"/>
  </cols>
  <sheetData>
    <row r="1" spans="1:44" x14ac:dyDescent="0.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44" x14ac:dyDescent="0.3">
      <c r="A2" s="126" t="s">
        <v>285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44" x14ac:dyDescent="0.3">
      <c r="O3" s="9" t="s">
        <v>21</v>
      </c>
      <c r="P3" s="9" t="s">
        <v>22</v>
      </c>
      <c r="Q3" s="21" t="s">
        <v>172</v>
      </c>
      <c r="R3" s="21" t="s">
        <v>173</v>
      </c>
      <c r="S3" s="9"/>
      <c r="T3" s="22" t="s">
        <v>2</v>
      </c>
      <c r="U3" s="22" t="s">
        <v>3</v>
      </c>
      <c r="V3" s="22" t="s">
        <v>4</v>
      </c>
      <c r="W3" s="22" t="s">
        <v>5</v>
      </c>
      <c r="X3" s="22" t="s">
        <v>6</v>
      </c>
      <c r="Y3" s="22" t="s">
        <v>7</v>
      </c>
      <c r="Z3" s="22" t="s">
        <v>8</v>
      </c>
      <c r="AA3" s="22" t="s">
        <v>9</v>
      </c>
      <c r="AB3" s="22" t="s">
        <v>10</v>
      </c>
      <c r="AC3" s="22" t="s">
        <v>11</v>
      </c>
      <c r="AD3" s="22" t="s">
        <v>12</v>
      </c>
      <c r="AE3" s="22" t="s">
        <v>13</v>
      </c>
      <c r="AG3" s="22" t="s">
        <v>2</v>
      </c>
      <c r="AH3" s="22" t="s">
        <v>3</v>
      </c>
      <c r="AI3" s="22" t="s">
        <v>4</v>
      </c>
      <c r="AJ3" s="22" t="s">
        <v>5</v>
      </c>
      <c r="AK3" s="22" t="s">
        <v>6</v>
      </c>
      <c r="AL3" s="22" t="s">
        <v>7</v>
      </c>
      <c r="AM3" s="22" t="s">
        <v>8</v>
      </c>
      <c r="AN3" s="22" t="s">
        <v>9</v>
      </c>
      <c r="AO3" s="22" t="s">
        <v>10</v>
      </c>
      <c r="AP3" s="22" t="s">
        <v>11</v>
      </c>
      <c r="AQ3" s="22" t="s">
        <v>12</v>
      </c>
      <c r="AR3" s="22" t="s">
        <v>13</v>
      </c>
    </row>
    <row r="4" spans="1:44" x14ac:dyDescent="0.3">
      <c r="A4" s="1" t="s">
        <v>18</v>
      </c>
      <c r="B4" s="2"/>
      <c r="C4" s="7"/>
      <c r="D4" s="7"/>
      <c r="E4" s="7"/>
      <c r="F4" s="7"/>
      <c r="G4" s="7"/>
      <c r="H4" s="7"/>
      <c r="O4" s="10" t="s">
        <v>23</v>
      </c>
      <c r="P4" s="10" t="s">
        <v>24</v>
      </c>
      <c r="Q4" s="12" t="s">
        <v>174</v>
      </c>
      <c r="R4" s="23" t="s">
        <v>17</v>
      </c>
      <c r="T4" s="23">
        <v>14</v>
      </c>
      <c r="U4" s="23">
        <v>14</v>
      </c>
      <c r="V4" s="23">
        <v>15</v>
      </c>
      <c r="W4" s="23">
        <v>15</v>
      </c>
      <c r="X4" s="23">
        <v>8</v>
      </c>
      <c r="Y4" s="23" t="s">
        <v>17</v>
      </c>
      <c r="Z4" s="23" t="s">
        <v>17</v>
      </c>
      <c r="AA4" s="23" t="s">
        <v>17</v>
      </c>
      <c r="AB4" s="23" t="s">
        <v>17</v>
      </c>
      <c r="AC4" s="23" t="s">
        <v>17</v>
      </c>
      <c r="AD4" s="23" t="s">
        <v>17</v>
      </c>
      <c r="AE4" s="23" t="s">
        <v>17</v>
      </c>
      <c r="AG4" s="23" t="s">
        <v>17</v>
      </c>
      <c r="AH4" s="23" t="s">
        <v>17</v>
      </c>
      <c r="AI4" s="23" t="s">
        <v>17</v>
      </c>
      <c r="AJ4" s="23" t="s">
        <v>17</v>
      </c>
      <c r="AK4" s="23" t="s">
        <v>17</v>
      </c>
      <c r="AL4" s="23" t="s">
        <v>17</v>
      </c>
      <c r="AM4" s="23" t="s">
        <v>17</v>
      </c>
      <c r="AN4" s="23" t="s">
        <v>17</v>
      </c>
      <c r="AO4" s="23" t="s">
        <v>17</v>
      </c>
      <c r="AP4" s="23" t="s">
        <v>17</v>
      </c>
      <c r="AQ4" s="23" t="s">
        <v>17</v>
      </c>
      <c r="AR4" s="23" t="s">
        <v>17</v>
      </c>
    </row>
    <row r="5" spans="1:44" x14ac:dyDescent="0.3">
      <c r="A5" s="3"/>
      <c r="B5" s="2"/>
      <c r="C5" s="4"/>
      <c r="D5" s="4"/>
      <c r="E5" s="4"/>
      <c r="F5" s="4"/>
      <c r="G5" s="4"/>
      <c r="H5" s="4"/>
      <c r="O5" s="10" t="s">
        <v>25</v>
      </c>
      <c r="P5" s="10" t="s">
        <v>26</v>
      </c>
      <c r="Q5" s="12" t="s">
        <v>175</v>
      </c>
      <c r="R5" s="12" t="s">
        <v>175</v>
      </c>
      <c r="T5" s="24">
        <v>15</v>
      </c>
      <c r="U5" s="24">
        <v>15</v>
      </c>
      <c r="V5" s="23" t="s">
        <v>17</v>
      </c>
      <c r="W5" s="23" t="s">
        <v>17</v>
      </c>
      <c r="X5" s="23" t="s">
        <v>17</v>
      </c>
      <c r="Y5" s="23" t="s">
        <v>17</v>
      </c>
      <c r="Z5" s="23" t="s">
        <v>17</v>
      </c>
      <c r="AA5" s="23" t="s">
        <v>17</v>
      </c>
      <c r="AB5" s="23" t="s">
        <v>17</v>
      </c>
      <c r="AC5" s="23" t="s">
        <v>17</v>
      </c>
      <c r="AD5" s="23" t="s">
        <v>17</v>
      </c>
      <c r="AE5" s="23" t="s">
        <v>17</v>
      </c>
      <c r="AG5" s="24">
        <v>15</v>
      </c>
      <c r="AH5" s="24">
        <v>15</v>
      </c>
      <c r="AI5" s="23" t="s">
        <v>17</v>
      </c>
      <c r="AJ5" s="23" t="s">
        <v>17</v>
      </c>
      <c r="AK5" s="23" t="s">
        <v>17</v>
      </c>
      <c r="AL5" s="23" t="s">
        <v>17</v>
      </c>
      <c r="AM5" s="23" t="s">
        <v>17</v>
      </c>
      <c r="AN5" s="23" t="s">
        <v>17</v>
      </c>
      <c r="AO5" s="23" t="s">
        <v>17</v>
      </c>
      <c r="AP5" s="23" t="s">
        <v>17</v>
      </c>
      <c r="AQ5" s="23" t="s">
        <v>17</v>
      </c>
      <c r="AR5" s="23" t="s">
        <v>17</v>
      </c>
    </row>
    <row r="6" spans="1:44" x14ac:dyDescent="0.3">
      <c r="A6" s="1" t="s">
        <v>20</v>
      </c>
      <c r="B6" s="2"/>
      <c r="C6" s="4" t="e">
        <f>VLOOKUP(C4,O4:AR80,2,FALSE)</f>
        <v>#N/A</v>
      </c>
      <c r="D6" s="4"/>
      <c r="E6" s="4"/>
      <c r="F6" s="4"/>
      <c r="G6" s="4"/>
      <c r="H6" s="4"/>
      <c r="O6" s="10" t="s">
        <v>27</v>
      </c>
      <c r="P6" s="10" t="s">
        <v>28</v>
      </c>
      <c r="Q6" s="12" t="s">
        <v>176</v>
      </c>
      <c r="R6" s="12" t="s">
        <v>177</v>
      </c>
      <c r="T6" s="24">
        <v>15</v>
      </c>
      <c r="U6" s="23" t="s">
        <v>17</v>
      </c>
      <c r="V6" s="23" t="s">
        <v>17</v>
      </c>
      <c r="W6" s="23" t="s">
        <v>17</v>
      </c>
      <c r="X6" s="23" t="s">
        <v>17</v>
      </c>
      <c r="Y6" s="23" t="s">
        <v>17</v>
      </c>
      <c r="Z6" s="23" t="s">
        <v>17</v>
      </c>
      <c r="AA6" s="23" t="s">
        <v>17</v>
      </c>
      <c r="AB6" s="23" t="s">
        <v>17</v>
      </c>
      <c r="AC6" s="23" t="s">
        <v>17</v>
      </c>
      <c r="AD6" s="23" t="s">
        <v>17</v>
      </c>
      <c r="AE6" s="23" t="s">
        <v>17</v>
      </c>
      <c r="AG6" s="24">
        <v>15</v>
      </c>
      <c r="AH6" s="24">
        <v>20</v>
      </c>
      <c r="AI6" s="23" t="s">
        <v>17</v>
      </c>
      <c r="AJ6" s="23" t="s">
        <v>17</v>
      </c>
      <c r="AK6" s="23" t="s">
        <v>17</v>
      </c>
      <c r="AL6" s="23" t="s">
        <v>17</v>
      </c>
      <c r="AM6" s="23" t="s">
        <v>17</v>
      </c>
      <c r="AN6" s="23" t="s">
        <v>17</v>
      </c>
      <c r="AO6" s="23" t="s">
        <v>17</v>
      </c>
      <c r="AP6" s="23" t="s">
        <v>17</v>
      </c>
      <c r="AQ6" s="23" t="s">
        <v>17</v>
      </c>
      <c r="AR6" s="23" t="s">
        <v>17</v>
      </c>
    </row>
    <row r="7" spans="1:44" x14ac:dyDescent="0.3">
      <c r="O7" s="10" t="s">
        <v>29</v>
      </c>
      <c r="P7" s="10" t="s">
        <v>30</v>
      </c>
      <c r="Q7" s="12" t="s">
        <v>178</v>
      </c>
      <c r="R7" s="12" t="s">
        <v>179</v>
      </c>
      <c r="T7" s="24">
        <v>15</v>
      </c>
      <c r="U7" s="24">
        <v>15</v>
      </c>
      <c r="V7" s="23" t="s">
        <v>17</v>
      </c>
      <c r="W7" s="23" t="s">
        <v>17</v>
      </c>
      <c r="X7" s="23" t="s">
        <v>17</v>
      </c>
      <c r="Y7" s="23" t="s">
        <v>17</v>
      </c>
      <c r="Z7" s="23" t="s">
        <v>17</v>
      </c>
      <c r="AA7" s="23" t="s">
        <v>17</v>
      </c>
      <c r="AB7" s="23" t="s">
        <v>17</v>
      </c>
      <c r="AC7" s="23" t="s">
        <v>17</v>
      </c>
      <c r="AD7" s="23" t="s">
        <v>17</v>
      </c>
      <c r="AE7" s="23" t="s">
        <v>17</v>
      </c>
      <c r="AG7" s="24">
        <v>15</v>
      </c>
      <c r="AH7" s="24">
        <v>15</v>
      </c>
      <c r="AI7" s="23" t="s">
        <v>17</v>
      </c>
      <c r="AJ7" s="23" t="s">
        <v>17</v>
      </c>
      <c r="AK7" s="23" t="s">
        <v>17</v>
      </c>
      <c r="AL7" s="23" t="s">
        <v>17</v>
      </c>
      <c r="AM7" s="23" t="s">
        <v>17</v>
      </c>
      <c r="AN7" s="23" t="s">
        <v>17</v>
      </c>
      <c r="AO7" s="23" t="s">
        <v>17</v>
      </c>
      <c r="AP7" s="23" t="s">
        <v>17</v>
      </c>
      <c r="AQ7" s="23" t="s">
        <v>17</v>
      </c>
      <c r="AR7" s="23" t="s">
        <v>17</v>
      </c>
    </row>
    <row r="8" spans="1:44" x14ac:dyDescent="0.3">
      <c r="A8" t="s">
        <v>280</v>
      </c>
      <c r="O8" s="10" t="s">
        <v>31</v>
      </c>
      <c r="P8" s="10" t="s">
        <v>32</v>
      </c>
      <c r="Q8" s="12" t="s">
        <v>180</v>
      </c>
      <c r="R8" s="12" t="s">
        <v>181</v>
      </c>
      <c r="T8" s="24">
        <v>10</v>
      </c>
      <c r="U8" s="24">
        <v>11</v>
      </c>
      <c r="V8" s="24">
        <v>11</v>
      </c>
      <c r="W8" s="23" t="s">
        <v>17</v>
      </c>
      <c r="X8" s="23" t="s">
        <v>17</v>
      </c>
      <c r="Y8" s="23" t="s">
        <v>17</v>
      </c>
      <c r="Z8" s="23" t="s">
        <v>17</v>
      </c>
      <c r="AA8" s="23" t="s">
        <v>17</v>
      </c>
      <c r="AB8" s="23" t="s">
        <v>17</v>
      </c>
      <c r="AC8" s="23" t="s">
        <v>17</v>
      </c>
      <c r="AD8" s="23" t="s">
        <v>17</v>
      </c>
      <c r="AE8" s="23" t="s">
        <v>17</v>
      </c>
      <c r="AG8" s="23">
        <v>11</v>
      </c>
      <c r="AH8" s="23">
        <v>11</v>
      </c>
      <c r="AI8" s="23" t="s">
        <v>17</v>
      </c>
      <c r="AJ8" s="23" t="s">
        <v>17</v>
      </c>
      <c r="AK8" s="23" t="s">
        <v>17</v>
      </c>
      <c r="AL8" s="23" t="s">
        <v>17</v>
      </c>
      <c r="AM8" s="23" t="s">
        <v>17</v>
      </c>
      <c r="AN8" s="23" t="s">
        <v>17</v>
      </c>
      <c r="AO8" s="23" t="s">
        <v>17</v>
      </c>
      <c r="AP8" s="23" t="s">
        <v>17</v>
      </c>
      <c r="AQ8" s="23" t="s">
        <v>17</v>
      </c>
      <c r="AR8" s="23" t="s">
        <v>17</v>
      </c>
    </row>
    <row r="9" spans="1:44" x14ac:dyDescent="0.3">
      <c r="O9" s="10" t="s">
        <v>33</v>
      </c>
      <c r="P9" s="10" t="s">
        <v>34</v>
      </c>
      <c r="Q9" s="12" t="s">
        <v>182</v>
      </c>
      <c r="R9" s="23" t="s">
        <v>17</v>
      </c>
      <c r="T9" s="24">
        <v>15</v>
      </c>
      <c r="U9" s="24">
        <v>15</v>
      </c>
      <c r="V9" s="24">
        <v>15</v>
      </c>
      <c r="W9" s="23">
        <v>20</v>
      </c>
      <c r="X9" s="23" t="s">
        <v>17</v>
      </c>
      <c r="Y9" s="23" t="s">
        <v>17</v>
      </c>
      <c r="Z9" s="23" t="s">
        <v>17</v>
      </c>
      <c r="AA9" s="23" t="s">
        <v>17</v>
      </c>
      <c r="AB9" s="23" t="s">
        <v>17</v>
      </c>
      <c r="AC9" s="23" t="s">
        <v>17</v>
      </c>
      <c r="AD9" s="23" t="s">
        <v>17</v>
      </c>
      <c r="AE9" s="23" t="s">
        <v>17</v>
      </c>
      <c r="AG9" s="23" t="s">
        <v>17</v>
      </c>
      <c r="AH9" s="23" t="s">
        <v>17</v>
      </c>
      <c r="AI9" s="23" t="s">
        <v>17</v>
      </c>
      <c r="AJ9" s="23" t="s">
        <v>17</v>
      </c>
      <c r="AK9" s="23" t="s">
        <v>17</v>
      </c>
      <c r="AL9" s="23" t="s">
        <v>17</v>
      </c>
      <c r="AM9" s="23" t="s">
        <v>17</v>
      </c>
      <c r="AN9" s="23" t="s">
        <v>17</v>
      </c>
      <c r="AO9" s="23" t="s">
        <v>17</v>
      </c>
      <c r="AP9" s="23" t="s">
        <v>17</v>
      </c>
      <c r="AQ9" s="23" t="s">
        <v>17</v>
      </c>
      <c r="AR9" s="23" t="s">
        <v>17</v>
      </c>
    </row>
    <row r="10" spans="1:44" x14ac:dyDescent="0.3">
      <c r="A10" s="6" t="s">
        <v>286</v>
      </c>
      <c r="B10" s="6"/>
      <c r="C10" s="6"/>
      <c r="D10" s="4" t="e">
        <f>VLOOKUP(C4,O4:AR78,3,FALSE)</f>
        <v>#N/A</v>
      </c>
      <c r="E10" s="4"/>
      <c r="F10" s="4"/>
      <c r="O10" s="10" t="s">
        <v>35</v>
      </c>
      <c r="P10" s="10" t="s">
        <v>36</v>
      </c>
      <c r="Q10" s="12" t="s">
        <v>183</v>
      </c>
      <c r="R10" s="12" t="s">
        <v>184</v>
      </c>
      <c r="T10" s="24">
        <v>15</v>
      </c>
      <c r="U10" s="24">
        <v>15</v>
      </c>
      <c r="V10" s="23">
        <v>15</v>
      </c>
      <c r="W10" s="23" t="s">
        <v>17</v>
      </c>
      <c r="X10" s="23" t="s">
        <v>17</v>
      </c>
      <c r="Y10" s="23" t="s">
        <v>17</v>
      </c>
      <c r="Z10" s="23" t="s">
        <v>17</v>
      </c>
      <c r="AA10" s="23" t="s">
        <v>17</v>
      </c>
      <c r="AB10" s="23" t="s">
        <v>17</v>
      </c>
      <c r="AC10" s="23" t="s">
        <v>17</v>
      </c>
      <c r="AD10" s="23" t="s">
        <v>17</v>
      </c>
      <c r="AE10" s="23" t="s">
        <v>17</v>
      </c>
      <c r="AG10" s="24">
        <v>15</v>
      </c>
      <c r="AH10" s="23">
        <v>15</v>
      </c>
      <c r="AI10" s="23" t="s">
        <v>17</v>
      </c>
      <c r="AJ10" s="23" t="s">
        <v>17</v>
      </c>
      <c r="AK10" s="23" t="s">
        <v>17</v>
      </c>
      <c r="AL10" s="23" t="s">
        <v>17</v>
      </c>
      <c r="AM10" s="23" t="s">
        <v>17</v>
      </c>
      <c r="AN10" s="23" t="s">
        <v>17</v>
      </c>
      <c r="AO10" s="23" t="s">
        <v>17</v>
      </c>
      <c r="AP10" s="23" t="s">
        <v>17</v>
      </c>
      <c r="AQ10" s="23" t="s">
        <v>17</v>
      </c>
      <c r="AR10" s="23" t="s">
        <v>17</v>
      </c>
    </row>
    <row r="11" spans="1:44" x14ac:dyDescent="0.3">
      <c r="O11" s="10" t="s">
        <v>37</v>
      </c>
      <c r="P11" s="10" t="s">
        <v>38</v>
      </c>
      <c r="Q11" s="12" t="s">
        <v>185</v>
      </c>
      <c r="R11" s="12" t="s">
        <v>185</v>
      </c>
      <c r="T11" s="23">
        <v>15</v>
      </c>
      <c r="U11" s="23">
        <v>15</v>
      </c>
      <c r="V11" s="23" t="s">
        <v>17</v>
      </c>
      <c r="W11" s="23" t="s">
        <v>17</v>
      </c>
      <c r="X11" s="23" t="s">
        <v>17</v>
      </c>
      <c r="Y11" s="23" t="s">
        <v>17</v>
      </c>
      <c r="Z11" s="23" t="s">
        <v>17</v>
      </c>
      <c r="AA11" s="23" t="s">
        <v>17</v>
      </c>
      <c r="AB11" s="23" t="s">
        <v>17</v>
      </c>
      <c r="AC11" s="23" t="s">
        <v>17</v>
      </c>
      <c r="AD11" s="23" t="s">
        <v>17</v>
      </c>
      <c r="AE11" s="23" t="s">
        <v>17</v>
      </c>
      <c r="AG11" s="23">
        <v>15</v>
      </c>
      <c r="AH11" s="23">
        <v>15</v>
      </c>
      <c r="AI11" s="23" t="s">
        <v>17</v>
      </c>
      <c r="AJ11" s="23" t="s">
        <v>17</v>
      </c>
      <c r="AK11" s="23" t="s">
        <v>17</v>
      </c>
      <c r="AL11" s="23" t="s">
        <v>17</v>
      </c>
      <c r="AM11" s="23" t="s">
        <v>17</v>
      </c>
      <c r="AN11" s="23" t="s">
        <v>17</v>
      </c>
      <c r="AO11" s="23" t="s">
        <v>17</v>
      </c>
      <c r="AP11" s="23" t="s">
        <v>17</v>
      </c>
      <c r="AQ11" s="23" t="s">
        <v>17</v>
      </c>
      <c r="AR11" s="23" t="s">
        <v>17</v>
      </c>
    </row>
    <row r="12" spans="1:44" x14ac:dyDescent="0.3">
      <c r="A12" s="130" t="s">
        <v>0</v>
      </c>
      <c r="B12" s="127" t="s">
        <v>1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9"/>
      <c r="O12" s="10" t="s">
        <v>39</v>
      </c>
      <c r="P12" s="10" t="s">
        <v>40</v>
      </c>
      <c r="Q12" s="12" t="s">
        <v>186</v>
      </c>
      <c r="R12" s="23" t="s">
        <v>17</v>
      </c>
      <c r="T12" s="24">
        <v>13</v>
      </c>
      <c r="U12" s="24">
        <v>13</v>
      </c>
      <c r="V12" s="23">
        <v>10</v>
      </c>
      <c r="W12" s="23" t="s">
        <v>17</v>
      </c>
      <c r="X12" s="23" t="s">
        <v>17</v>
      </c>
      <c r="Y12" s="23" t="s">
        <v>17</v>
      </c>
      <c r="Z12" s="23" t="s">
        <v>17</v>
      </c>
      <c r="AA12" s="23" t="s">
        <v>17</v>
      </c>
      <c r="AB12" s="23" t="s">
        <v>17</v>
      </c>
      <c r="AC12" s="23" t="s">
        <v>17</v>
      </c>
      <c r="AD12" s="23" t="s">
        <v>17</v>
      </c>
      <c r="AE12" s="23" t="s">
        <v>17</v>
      </c>
      <c r="AG12" s="23" t="s">
        <v>17</v>
      </c>
      <c r="AH12" s="23" t="s">
        <v>17</v>
      </c>
      <c r="AI12" s="23" t="s">
        <v>17</v>
      </c>
      <c r="AJ12" s="23" t="s">
        <v>17</v>
      </c>
      <c r="AK12" s="23" t="s">
        <v>17</v>
      </c>
      <c r="AL12" s="23" t="s">
        <v>17</v>
      </c>
      <c r="AM12" s="23" t="s">
        <v>17</v>
      </c>
      <c r="AN12" s="23" t="s">
        <v>17</v>
      </c>
      <c r="AO12" s="23" t="s">
        <v>17</v>
      </c>
      <c r="AP12" s="23" t="s">
        <v>17</v>
      </c>
      <c r="AQ12" s="23" t="s">
        <v>17</v>
      </c>
      <c r="AR12" s="23" t="s">
        <v>17</v>
      </c>
    </row>
    <row r="13" spans="1:44" x14ac:dyDescent="0.3">
      <c r="A13" s="131"/>
      <c r="B13" s="26" t="s">
        <v>2</v>
      </c>
      <c r="C13" s="26" t="s">
        <v>3</v>
      </c>
      <c r="D13" s="26" t="s">
        <v>4</v>
      </c>
      <c r="E13" s="26" t="s">
        <v>5</v>
      </c>
      <c r="F13" s="26" t="s">
        <v>6</v>
      </c>
      <c r="G13" s="26" t="s">
        <v>7</v>
      </c>
      <c r="H13" s="26" t="s">
        <v>8</v>
      </c>
      <c r="I13" s="26" t="s">
        <v>9</v>
      </c>
      <c r="J13" s="26" t="s">
        <v>10</v>
      </c>
      <c r="K13" s="26" t="s">
        <v>11</v>
      </c>
      <c r="L13" s="26" t="s">
        <v>12</v>
      </c>
      <c r="M13" s="26" t="s">
        <v>13</v>
      </c>
      <c r="O13" s="10" t="s">
        <v>41</v>
      </c>
      <c r="P13" s="10" t="s">
        <v>42</v>
      </c>
      <c r="Q13" s="12" t="s">
        <v>187</v>
      </c>
      <c r="R13" s="12" t="s">
        <v>187</v>
      </c>
      <c r="T13" s="24">
        <v>13</v>
      </c>
      <c r="U13" s="24">
        <v>12</v>
      </c>
      <c r="V13" s="23" t="s">
        <v>17</v>
      </c>
      <c r="W13" s="23" t="s">
        <v>17</v>
      </c>
      <c r="X13" s="23" t="s">
        <v>17</v>
      </c>
      <c r="Y13" s="23" t="s">
        <v>17</v>
      </c>
      <c r="Z13" s="23" t="s">
        <v>17</v>
      </c>
      <c r="AA13" s="23" t="s">
        <v>17</v>
      </c>
      <c r="AB13" s="23" t="s">
        <v>17</v>
      </c>
      <c r="AC13" s="23" t="s">
        <v>17</v>
      </c>
      <c r="AD13" s="23" t="s">
        <v>17</v>
      </c>
      <c r="AE13" s="23" t="s">
        <v>17</v>
      </c>
      <c r="AG13" s="24">
        <v>13</v>
      </c>
      <c r="AH13" s="24">
        <v>12</v>
      </c>
      <c r="AI13" s="23" t="s">
        <v>17</v>
      </c>
      <c r="AJ13" s="23" t="s">
        <v>17</v>
      </c>
      <c r="AK13" s="23" t="s">
        <v>17</v>
      </c>
      <c r="AL13" s="23" t="s">
        <v>17</v>
      </c>
      <c r="AM13" s="23" t="s">
        <v>17</v>
      </c>
      <c r="AN13" s="23" t="s">
        <v>17</v>
      </c>
      <c r="AO13" s="23" t="s">
        <v>17</v>
      </c>
      <c r="AP13" s="23" t="s">
        <v>17</v>
      </c>
      <c r="AQ13" s="23" t="s">
        <v>17</v>
      </c>
      <c r="AR13" s="23" t="s">
        <v>17</v>
      </c>
    </row>
    <row r="14" spans="1:44" x14ac:dyDescent="0.3">
      <c r="A14" s="27" t="s">
        <v>14</v>
      </c>
      <c r="B14" s="28" t="e">
        <f>VLOOKUP($C$4,$O$4:$AR$80,6,FALSE)</f>
        <v>#N/A</v>
      </c>
      <c r="C14" s="28" t="e">
        <f>VLOOKUP($C$4,$O$4:$AR$80,7,FALSE)</f>
        <v>#N/A</v>
      </c>
      <c r="D14" s="28" t="e">
        <f>VLOOKUP($C$4,$O$4:$AR$80,8,FALSE)</f>
        <v>#N/A</v>
      </c>
      <c r="E14" s="28" t="e">
        <f>VLOOKUP($C$4,$O$4:$AR$80,9,FALSE)</f>
        <v>#N/A</v>
      </c>
      <c r="F14" s="28" t="e">
        <f>VLOOKUP($C$4,$O$4:$AR$80,10,FALSE)</f>
        <v>#N/A</v>
      </c>
      <c r="G14" s="28" t="e">
        <f>VLOOKUP($C$4,$O$4:$AR$80,11,FALSE)</f>
        <v>#N/A</v>
      </c>
      <c r="H14" s="28" t="e">
        <f>VLOOKUP($C$4,$O$4:$AR$80,12,FALSE)</f>
        <v>#N/A</v>
      </c>
      <c r="I14" s="28" t="e">
        <f>VLOOKUP($C$4,$O$4:$AR$80,13,FALSE)</f>
        <v>#N/A</v>
      </c>
      <c r="J14" s="28" t="e">
        <f>VLOOKUP($C$4,$O$4:$AR$80,14,FALSE)</f>
        <v>#N/A</v>
      </c>
      <c r="K14" s="28" t="e">
        <f>VLOOKUP($C$4,$O$4:$AR$80,15,FALSE)</f>
        <v>#N/A</v>
      </c>
      <c r="L14" s="28" t="e">
        <f>VLOOKUP($C$4,$O$4:$AR$80,16,FALSE)</f>
        <v>#N/A</v>
      </c>
      <c r="M14" s="28" t="e">
        <f>VLOOKUP($C$4,$O$4:$AR$80,17,FALSE)</f>
        <v>#N/A</v>
      </c>
      <c r="O14" s="10" t="s">
        <v>43</v>
      </c>
      <c r="P14" s="10" t="s">
        <v>44</v>
      </c>
      <c r="Q14" s="12" t="s">
        <v>188</v>
      </c>
      <c r="R14" s="23" t="s">
        <v>17</v>
      </c>
      <c r="T14" s="24">
        <v>14</v>
      </c>
      <c r="U14" s="24">
        <v>14</v>
      </c>
      <c r="V14" s="24">
        <v>12</v>
      </c>
      <c r="W14" s="23">
        <v>14</v>
      </c>
      <c r="X14" s="23">
        <v>13</v>
      </c>
      <c r="Y14" s="23">
        <v>15</v>
      </c>
      <c r="Z14" s="23">
        <v>12</v>
      </c>
      <c r="AA14" s="23">
        <v>12</v>
      </c>
      <c r="AB14" s="23" t="s">
        <v>17</v>
      </c>
      <c r="AC14" s="23" t="s">
        <v>17</v>
      </c>
      <c r="AD14" s="23" t="s">
        <v>17</v>
      </c>
      <c r="AE14" s="23" t="s">
        <v>17</v>
      </c>
      <c r="AG14" s="23" t="s">
        <v>17</v>
      </c>
      <c r="AH14" s="23" t="s">
        <v>17</v>
      </c>
      <c r="AI14" s="23" t="s">
        <v>17</v>
      </c>
      <c r="AJ14" s="23" t="s">
        <v>17</v>
      </c>
      <c r="AK14" s="23" t="s">
        <v>17</v>
      </c>
      <c r="AL14" s="23" t="s">
        <v>17</v>
      </c>
      <c r="AM14" s="23" t="s">
        <v>17</v>
      </c>
      <c r="AN14" s="23" t="s">
        <v>17</v>
      </c>
      <c r="AO14" s="23" t="s">
        <v>17</v>
      </c>
      <c r="AP14" s="23" t="s">
        <v>17</v>
      </c>
      <c r="AQ14" s="23" t="s">
        <v>17</v>
      </c>
      <c r="AR14" s="23" t="s">
        <v>17</v>
      </c>
    </row>
    <row r="15" spans="1:44" ht="15" customHeight="1" x14ac:dyDescent="0.3">
      <c r="A15" s="29" t="s">
        <v>15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O15" s="10" t="s">
        <v>45</v>
      </c>
      <c r="P15" s="10" t="s">
        <v>46</v>
      </c>
      <c r="Q15" s="12" t="s">
        <v>189</v>
      </c>
      <c r="R15" s="23" t="s">
        <v>17</v>
      </c>
      <c r="T15" s="23">
        <v>15</v>
      </c>
      <c r="U15" s="23">
        <v>15</v>
      </c>
      <c r="V15" s="23">
        <v>15</v>
      </c>
      <c r="W15" s="23" t="s">
        <v>17</v>
      </c>
      <c r="X15" s="23" t="s">
        <v>17</v>
      </c>
      <c r="Y15" s="23" t="s">
        <v>17</v>
      </c>
      <c r="Z15" s="23" t="s">
        <v>17</v>
      </c>
      <c r="AA15" s="23" t="s">
        <v>17</v>
      </c>
      <c r="AB15" s="23" t="s">
        <v>17</v>
      </c>
      <c r="AC15" s="23" t="s">
        <v>17</v>
      </c>
      <c r="AD15" s="23" t="s">
        <v>17</v>
      </c>
      <c r="AE15" s="23" t="s">
        <v>17</v>
      </c>
      <c r="AG15" s="23" t="s">
        <v>17</v>
      </c>
      <c r="AH15" s="23" t="s">
        <v>17</v>
      </c>
      <c r="AI15" s="23" t="s">
        <v>17</v>
      </c>
      <c r="AJ15" s="23" t="s">
        <v>17</v>
      </c>
      <c r="AK15" s="23" t="s">
        <v>17</v>
      </c>
      <c r="AL15" s="23" t="s">
        <v>17</v>
      </c>
      <c r="AM15" s="23" t="s">
        <v>17</v>
      </c>
      <c r="AN15" s="23" t="s">
        <v>17</v>
      </c>
      <c r="AO15" s="23" t="s">
        <v>17</v>
      </c>
      <c r="AP15" s="23" t="s">
        <v>17</v>
      </c>
      <c r="AQ15" s="23" t="s">
        <v>17</v>
      </c>
      <c r="AR15" s="23" t="s">
        <v>17</v>
      </c>
    </row>
    <row r="16" spans="1:44" x14ac:dyDescent="0.3">
      <c r="A16" s="31" t="s">
        <v>16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O16" s="10" t="s">
        <v>47</v>
      </c>
      <c r="P16" s="10" t="s">
        <v>48</v>
      </c>
      <c r="Q16" s="12" t="s">
        <v>190</v>
      </c>
      <c r="R16" s="12" t="s">
        <v>191</v>
      </c>
      <c r="T16" s="24">
        <v>15</v>
      </c>
      <c r="U16" s="24">
        <v>15</v>
      </c>
      <c r="V16" s="23" t="s">
        <v>17</v>
      </c>
      <c r="W16" s="23" t="s">
        <v>17</v>
      </c>
      <c r="X16" s="23" t="s">
        <v>17</v>
      </c>
      <c r="Y16" s="23" t="s">
        <v>17</v>
      </c>
      <c r="Z16" s="23" t="s">
        <v>17</v>
      </c>
      <c r="AA16" s="23" t="s">
        <v>17</v>
      </c>
      <c r="AB16" s="23" t="s">
        <v>17</v>
      </c>
      <c r="AC16" s="23" t="s">
        <v>17</v>
      </c>
      <c r="AD16" s="23" t="s">
        <v>17</v>
      </c>
      <c r="AE16" s="23" t="s">
        <v>17</v>
      </c>
      <c r="AG16" s="24">
        <v>13</v>
      </c>
      <c r="AH16" s="24">
        <v>13</v>
      </c>
      <c r="AI16" s="23" t="s">
        <v>17</v>
      </c>
      <c r="AJ16" s="23" t="s">
        <v>17</v>
      </c>
      <c r="AK16" s="23" t="s">
        <v>17</v>
      </c>
      <c r="AL16" s="23" t="s">
        <v>17</v>
      </c>
      <c r="AM16" s="23" t="s">
        <v>17</v>
      </c>
      <c r="AN16" s="23" t="s">
        <v>17</v>
      </c>
      <c r="AO16" s="23" t="s">
        <v>17</v>
      </c>
      <c r="AP16" s="23" t="s">
        <v>17</v>
      </c>
      <c r="AQ16" s="23" t="s">
        <v>17</v>
      </c>
      <c r="AR16" s="23" t="s">
        <v>17</v>
      </c>
    </row>
    <row r="17" spans="1:44" x14ac:dyDescent="0.3">
      <c r="A17" s="31" t="s">
        <v>270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O17" s="10" t="s">
        <v>49</v>
      </c>
      <c r="P17" s="10" t="s">
        <v>50</v>
      </c>
      <c r="Q17" s="12" t="s">
        <v>192</v>
      </c>
      <c r="R17" s="12" t="s">
        <v>192</v>
      </c>
      <c r="T17" s="24">
        <v>15</v>
      </c>
      <c r="U17" s="24">
        <v>15</v>
      </c>
      <c r="V17" s="24">
        <v>15</v>
      </c>
      <c r="W17" s="23" t="s">
        <v>17</v>
      </c>
      <c r="X17" s="23" t="s">
        <v>17</v>
      </c>
      <c r="Y17" s="23" t="s">
        <v>17</v>
      </c>
      <c r="Z17" s="23" t="s">
        <v>17</v>
      </c>
      <c r="AA17" s="23" t="s">
        <v>17</v>
      </c>
      <c r="AB17" s="23" t="s">
        <v>17</v>
      </c>
      <c r="AC17" s="23" t="s">
        <v>17</v>
      </c>
      <c r="AD17" s="23" t="s">
        <v>17</v>
      </c>
      <c r="AE17" s="23" t="s">
        <v>17</v>
      </c>
      <c r="AG17" s="24">
        <v>15</v>
      </c>
      <c r="AH17" s="24">
        <v>15</v>
      </c>
      <c r="AI17" s="24">
        <v>15</v>
      </c>
      <c r="AJ17" s="23" t="s">
        <v>17</v>
      </c>
      <c r="AK17" s="23" t="s">
        <v>17</v>
      </c>
      <c r="AL17" s="23" t="s">
        <v>17</v>
      </c>
      <c r="AM17" s="23" t="s">
        <v>17</v>
      </c>
      <c r="AN17" s="23" t="s">
        <v>17</v>
      </c>
      <c r="AO17" s="23" t="s">
        <v>17</v>
      </c>
      <c r="AP17" s="23" t="s">
        <v>17</v>
      </c>
      <c r="AQ17" s="23" t="s">
        <v>17</v>
      </c>
      <c r="AR17" s="23" t="s">
        <v>17</v>
      </c>
    </row>
    <row r="18" spans="1:44" x14ac:dyDescent="0.3">
      <c r="A18" s="31" t="s">
        <v>271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O18" s="10" t="s">
        <v>51</v>
      </c>
      <c r="P18" s="10" t="s">
        <v>52</v>
      </c>
      <c r="Q18" s="12" t="s">
        <v>193</v>
      </c>
      <c r="R18" s="23" t="s">
        <v>17</v>
      </c>
      <c r="T18" s="24">
        <v>10</v>
      </c>
      <c r="U18" s="24">
        <v>14</v>
      </c>
      <c r="V18" s="24">
        <v>15</v>
      </c>
      <c r="W18" s="24">
        <v>15</v>
      </c>
      <c r="X18" s="23" t="s">
        <v>17</v>
      </c>
      <c r="Y18" s="23" t="s">
        <v>17</v>
      </c>
      <c r="Z18" s="23" t="s">
        <v>17</v>
      </c>
      <c r="AA18" s="23" t="s">
        <v>17</v>
      </c>
      <c r="AB18" s="23" t="s">
        <v>17</v>
      </c>
      <c r="AC18" s="23" t="s">
        <v>17</v>
      </c>
      <c r="AD18" s="23" t="s">
        <v>17</v>
      </c>
      <c r="AE18" s="23" t="s">
        <v>17</v>
      </c>
      <c r="AG18" s="23" t="s">
        <v>17</v>
      </c>
      <c r="AH18" s="23" t="s">
        <v>17</v>
      </c>
      <c r="AI18" s="23" t="s">
        <v>17</v>
      </c>
      <c r="AJ18" s="23" t="s">
        <v>17</v>
      </c>
      <c r="AK18" s="23" t="s">
        <v>17</v>
      </c>
      <c r="AL18" s="23" t="s">
        <v>17</v>
      </c>
      <c r="AM18" s="23" t="s">
        <v>17</v>
      </c>
      <c r="AN18" s="23" t="s">
        <v>17</v>
      </c>
      <c r="AO18" s="23" t="s">
        <v>17</v>
      </c>
      <c r="AP18" s="23" t="s">
        <v>17</v>
      </c>
      <c r="AQ18" s="23" t="s">
        <v>17</v>
      </c>
      <c r="AR18" s="23" t="s">
        <v>17</v>
      </c>
    </row>
    <row r="19" spans="1:44" x14ac:dyDescent="0.3">
      <c r="A19" s="31" t="s">
        <v>272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O19" s="10" t="s">
        <v>53</v>
      </c>
      <c r="P19" s="10" t="s">
        <v>54</v>
      </c>
      <c r="Q19" s="12" t="s">
        <v>194</v>
      </c>
      <c r="R19" s="12" t="s">
        <v>195</v>
      </c>
      <c r="T19" s="24">
        <v>9</v>
      </c>
      <c r="U19" s="24">
        <v>9</v>
      </c>
      <c r="V19" s="24">
        <v>7</v>
      </c>
      <c r="W19" s="24">
        <v>7</v>
      </c>
      <c r="X19" s="23" t="s">
        <v>17</v>
      </c>
      <c r="Y19" s="23" t="s">
        <v>17</v>
      </c>
      <c r="Z19" s="23" t="s">
        <v>17</v>
      </c>
      <c r="AA19" s="23" t="s">
        <v>17</v>
      </c>
      <c r="AB19" s="23" t="s">
        <v>17</v>
      </c>
      <c r="AC19" s="23" t="s">
        <v>17</v>
      </c>
      <c r="AD19" s="23" t="s">
        <v>17</v>
      </c>
      <c r="AE19" s="23" t="s">
        <v>17</v>
      </c>
      <c r="AG19" s="24">
        <v>11</v>
      </c>
      <c r="AH19" s="24">
        <v>6</v>
      </c>
      <c r="AI19" s="23" t="s">
        <v>17</v>
      </c>
      <c r="AJ19" s="23" t="s">
        <v>17</v>
      </c>
      <c r="AK19" s="23" t="s">
        <v>17</v>
      </c>
      <c r="AL19" s="23" t="s">
        <v>17</v>
      </c>
      <c r="AM19" s="23" t="s">
        <v>17</v>
      </c>
      <c r="AN19" s="23" t="s">
        <v>17</v>
      </c>
      <c r="AO19" s="23" t="s">
        <v>17</v>
      </c>
      <c r="AP19" s="23" t="s">
        <v>17</v>
      </c>
      <c r="AQ19" s="23" t="s">
        <v>17</v>
      </c>
      <c r="AR19" s="23" t="s">
        <v>17</v>
      </c>
    </row>
    <row r="20" spans="1:44" x14ac:dyDescent="0.3">
      <c r="A20" s="34" t="s">
        <v>273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O20" s="10" t="s">
        <v>55</v>
      </c>
      <c r="P20" s="10" t="s">
        <v>56</v>
      </c>
      <c r="Q20" s="12" t="s">
        <v>196</v>
      </c>
      <c r="R20" s="12" t="s">
        <v>196</v>
      </c>
      <c r="T20" s="24">
        <v>11</v>
      </c>
      <c r="U20" s="23">
        <v>12</v>
      </c>
      <c r="V20" s="23">
        <v>10</v>
      </c>
      <c r="W20" s="23">
        <v>10</v>
      </c>
      <c r="X20" s="23">
        <v>10</v>
      </c>
      <c r="Y20" s="23" t="s">
        <v>17</v>
      </c>
      <c r="Z20" s="23" t="s">
        <v>17</v>
      </c>
      <c r="AA20" s="23" t="s">
        <v>17</v>
      </c>
      <c r="AB20" s="23" t="s">
        <v>17</v>
      </c>
      <c r="AC20" s="23" t="s">
        <v>17</v>
      </c>
      <c r="AD20" s="23" t="s">
        <v>17</v>
      </c>
      <c r="AE20" s="23" t="s">
        <v>17</v>
      </c>
      <c r="AG20" s="24">
        <v>10</v>
      </c>
      <c r="AH20" s="23">
        <v>12</v>
      </c>
      <c r="AI20" s="23" t="s">
        <v>17</v>
      </c>
      <c r="AJ20" s="23" t="s">
        <v>17</v>
      </c>
      <c r="AK20" s="23" t="s">
        <v>17</v>
      </c>
      <c r="AL20" s="23" t="s">
        <v>17</v>
      </c>
      <c r="AM20" s="23" t="s">
        <v>17</v>
      </c>
      <c r="AN20" s="23" t="s">
        <v>17</v>
      </c>
      <c r="AO20" s="23" t="s">
        <v>17</v>
      </c>
      <c r="AP20" s="23" t="s">
        <v>17</v>
      </c>
      <c r="AQ20" s="23" t="s">
        <v>17</v>
      </c>
      <c r="AR20" s="23" t="s">
        <v>17</v>
      </c>
    </row>
    <row r="21" spans="1:44" x14ac:dyDescent="0.3">
      <c r="O21" s="10" t="s">
        <v>57</v>
      </c>
      <c r="P21" s="10" t="s">
        <v>58</v>
      </c>
      <c r="Q21" s="12" t="s">
        <v>197</v>
      </c>
      <c r="R21" s="12" t="s">
        <v>197</v>
      </c>
      <c r="T21" s="24">
        <v>15</v>
      </c>
      <c r="U21" s="24">
        <v>10</v>
      </c>
      <c r="V21" s="23">
        <v>20</v>
      </c>
      <c r="W21" s="23" t="s">
        <v>17</v>
      </c>
      <c r="X21" s="23" t="s">
        <v>17</v>
      </c>
      <c r="Y21" s="23" t="s">
        <v>17</v>
      </c>
      <c r="Z21" s="23" t="s">
        <v>17</v>
      </c>
      <c r="AA21" s="23" t="s">
        <v>17</v>
      </c>
      <c r="AB21" s="23" t="s">
        <v>17</v>
      </c>
      <c r="AC21" s="23" t="s">
        <v>17</v>
      </c>
      <c r="AD21" s="23" t="s">
        <v>17</v>
      </c>
      <c r="AE21" s="23" t="s">
        <v>17</v>
      </c>
      <c r="AG21" s="24">
        <v>15</v>
      </c>
      <c r="AH21" s="24">
        <v>15</v>
      </c>
      <c r="AI21" s="23">
        <v>20</v>
      </c>
      <c r="AJ21" s="23" t="s">
        <v>17</v>
      </c>
      <c r="AK21" s="23" t="s">
        <v>17</v>
      </c>
      <c r="AL21" s="23" t="s">
        <v>17</v>
      </c>
      <c r="AM21" s="23" t="s">
        <v>17</v>
      </c>
      <c r="AN21" s="23" t="s">
        <v>17</v>
      </c>
      <c r="AO21" s="23" t="s">
        <v>17</v>
      </c>
      <c r="AP21" s="23" t="s">
        <v>17</v>
      </c>
      <c r="AQ21" s="23" t="s">
        <v>17</v>
      </c>
      <c r="AR21" s="23" t="s">
        <v>17</v>
      </c>
    </row>
    <row r="22" spans="1:44" x14ac:dyDescent="0.3">
      <c r="A22" t="s">
        <v>279</v>
      </c>
      <c r="O22" s="10" t="s">
        <v>59</v>
      </c>
      <c r="P22" s="10" t="s">
        <v>60</v>
      </c>
      <c r="Q22" s="12" t="s">
        <v>198</v>
      </c>
      <c r="R22" s="12" t="s">
        <v>199</v>
      </c>
      <c r="T22" s="24">
        <v>15</v>
      </c>
      <c r="U22" s="24">
        <v>15</v>
      </c>
      <c r="V22" s="24">
        <v>15</v>
      </c>
      <c r="W22" s="24">
        <v>15</v>
      </c>
      <c r="X22" s="24">
        <v>15</v>
      </c>
      <c r="Y22" s="24">
        <v>15</v>
      </c>
      <c r="Z22" s="23" t="s">
        <v>17</v>
      </c>
      <c r="AA22" s="23" t="s">
        <v>17</v>
      </c>
      <c r="AB22" s="23" t="s">
        <v>17</v>
      </c>
      <c r="AC22" s="23" t="s">
        <v>17</v>
      </c>
      <c r="AD22" s="23" t="s">
        <v>17</v>
      </c>
      <c r="AE22" s="23" t="s">
        <v>17</v>
      </c>
      <c r="AG22" s="24">
        <v>15</v>
      </c>
      <c r="AH22" s="24">
        <v>15</v>
      </c>
      <c r="AI22" s="24">
        <v>15</v>
      </c>
      <c r="AJ22" s="24">
        <v>15</v>
      </c>
      <c r="AK22" s="24">
        <v>15</v>
      </c>
      <c r="AL22" s="23" t="s">
        <v>17</v>
      </c>
      <c r="AM22" s="23" t="s">
        <v>17</v>
      </c>
      <c r="AN22" s="23" t="s">
        <v>17</v>
      </c>
      <c r="AO22" s="23" t="s">
        <v>17</v>
      </c>
      <c r="AP22" s="23" t="s">
        <v>17</v>
      </c>
      <c r="AQ22" s="23" t="s">
        <v>17</v>
      </c>
      <c r="AR22" s="23" t="s">
        <v>17</v>
      </c>
    </row>
    <row r="23" spans="1:44" x14ac:dyDescent="0.3">
      <c r="O23" s="10" t="s">
        <v>61</v>
      </c>
      <c r="P23" s="10" t="s">
        <v>62</v>
      </c>
      <c r="Q23" s="12" t="s">
        <v>200</v>
      </c>
      <c r="R23" s="12" t="s">
        <v>200</v>
      </c>
      <c r="T23" s="24">
        <v>15</v>
      </c>
      <c r="U23" s="23" t="s">
        <v>17</v>
      </c>
      <c r="V23" s="23" t="s">
        <v>17</v>
      </c>
      <c r="W23" s="23" t="s">
        <v>17</v>
      </c>
      <c r="X23" s="23" t="s">
        <v>17</v>
      </c>
      <c r="Y23" s="23" t="s">
        <v>17</v>
      </c>
      <c r="Z23" s="23" t="s">
        <v>17</v>
      </c>
      <c r="AA23" s="23" t="s">
        <v>17</v>
      </c>
      <c r="AB23" s="23" t="s">
        <v>17</v>
      </c>
      <c r="AC23" s="23" t="s">
        <v>17</v>
      </c>
      <c r="AD23" s="23" t="s">
        <v>17</v>
      </c>
      <c r="AE23" s="23" t="s">
        <v>17</v>
      </c>
      <c r="AG23" s="24">
        <v>15</v>
      </c>
      <c r="AH23" s="23" t="s">
        <v>17</v>
      </c>
      <c r="AI23" s="23" t="s">
        <v>17</v>
      </c>
      <c r="AJ23" s="23" t="s">
        <v>17</v>
      </c>
      <c r="AK23" s="23" t="s">
        <v>17</v>
      </c>
      <c r="AL23" s="23" t="s">
        <v>17</v>
      </c>
      <c r="AM23" s="23" t="s">
        <v>17</v>
      </c>
      <c r="AN23" s="23" t="s">
        <v>17</v>
      </c>
      <c r="AO23" s="23" t="s">
        <v>17</v>
      </c>
      <c r="AP23" s="23" t="s">
        <v>17</v>
      </c>
      <c r="AQ23" s="23" t="s">
        <v>17</v>
      </c>
      <c r="AR23" s="23" t="s">
        <v>17</v>
      </c>
    </row>
    <row r="24" spans="1:44" x14ac:dyDescent="0.3">
      <c r="A24" s="6" t="s">
        <v>287</v>
      </c>
      <c r="B24" s="6"/>
      <c r="C24" s="6"/>
      <c r="D24" s="4" t="e">
        <f>VLOOKUP(C4,O4:AR78,4,FALSE)</f>
        <v>#N/A</v>
      </c>
      <c r="E24" s="4"/>
      <c r="F24" s="4"/>
      <c r="O24" s="10" t="s">
        <v>63</v>
      </c>
      <c r="P24" s="10" t="s">
        <v>64</v>
      </c>
      <c r="Q24" s="12" t="s">
        <v>201</v>
      </c>
      <c r="R24" s="12" t="s">
        <v>201</v>
      </c>
      <c r="T24" s="24">
        <v>13</v>
      </c>
      <c r="U24" s="23">
        <v>14</v>
      </c>
      <c r="V24" s="23" t="s">
        <v>17</v>
      </c>
      <c r="W24" s="23" t="s">
        <v>17</v>
      </c>
      <c r="X24" s="23" t="s">
        <v>17</v>
      </c>
      <c r="Y24" s="23" t="s">
        <v>17</v>
      </c>
      <c r="Z24" s="23" t="s">
        <v>17</v>
      </c>
      <c r="AA24" s="23" t="s">
        <v>17</v>
      </c>
      <c r="AB24" s="23" t="s">
        <v>17</v>
      </c>
      <c r="AC24" s="23" t="s">
        <v>17</v>
      </c>
      <c r="AD24" s="23" t="s">
        <v>17</v>
      </c>
      <c r="AE24" s="23" t="s">
        <v>17</v>
      </c>
      <c r="AG24" s="24">
        <v>9</v>
      </c>
      <c r="AH24" s="23">
        <v>9</v>
      </c>
      <c r="AI24" s="23" t="s">
        <v>17</v>
      </c>
      <c r="AJ24" s="23" t="s">
        <v>17</v>
      </c>
      <c r="AK24" s="23" t="s">
        <v>17</v>
      </c>
      <c r="AL24" s="23" t="s">
        <v>17</v>
      </c>
      <c r="AM24" s="23" t="s">
        <v>17</v>
      </c>
      <c r="AN24" s="23" t="s">
        <v>17</v>
      </c>
      <c r="AO24" s="23" t="s">
        <v>17</v>
      </c>
      <c r="AP24" s="23" t="s">
        <v>17</v>
      </c>
      <c r="AQ24" s="23" t="s">
        <v>17</v>
      </c>
      <c r="AR24" s="23" t="s">
        <v>17</v>
      </c>
    </row>
    <row r="25" spans="1:44" x14ac:dyDescent="0.3">
      <c r="O25" s="10" t="s">
        <v>65</v>
      </c>
      <c r="P25" s="10" t="s">
        <v>66</v>
      </c>
      <c r="Q25" s="12" t="s">
        <v>202</v>
      </c>
      <c r="R25" s="12" t="s">
        <v>202</v>
      </c>
      <c r="T25" s="24">
        <v>12</v>
      </c>
      <c r="U25" s="23">
        <v>12</v>
      </c>
      <c r="V25" s="23">
        <v>12</v>
      </c>
      <c r="W25" s="23">
        <v>12</v>
      </c>
      <c r="X25" s="23">
        <v>13</v>
      </c>
      <c r="Y25" s="23">
        <v>13</v>
      </c>
      <c r="Z25" s="23">
        <v>13</v>
      </c>
      <c r="AA25" s="23">
        <v>13</v>
      </c>
      <c r="AB25" s="23" t="s">
        <v>17</v>
      </c>
      <c r="AC25" s="23" t="s">
        <v>17</v>
      </c>
      <c r="AD25" s="23" t="s">
        <v>17</v>
      </c>
      <c r="AE25" s="23" t="s">
        <v>17</v>
      </c>
      <c r="AG25" s="24">
        <v>12</v>
      </c>
      <c r="AH25" s="23">
        <v>12</v>
      </c>
      <c r="AI25" s="23">
        <v>12</v>
      </c>
      <c r="AJ25" s="23">
        <v>12</v>
      </c>
      <c r="AK25" s="23">
        <v>13</v>
      </c>
      <c r="AL25" s="23">
        <v>13</v>
      </c>
      <c r="AM25" s="23">
        <v>13</v>
      </c>
      <c r="AN25" s="23">
        <v>13</v>
      </c>
      <c r="AO25" s="23" t="s">
        <v>17</v>
      </c>
      <c r="AP25" s="23" t="s">
        <v>17</v>
      </c>
      <c r="AQ25" s="23" t="s">
        <v>17</v>
      </c>
      <c r="AR25" s="23" t="s">
        <v>17</v>
      </c>
    </row>
    <row r="26" spans="1:44" x14ac:dyDescent="0.3">
      <c r="A26" s="130" t="s">
        <v>0</v>
      </c>
      <c r="B26" s="127" t="s">
        <v>1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9"/>
      <c r="O26" s="10" t="s">
        <v>67</v>
      </c>
      <c r="P26" s="10" t="s">
        <v>68</v>
      </c>
      <c r="Q26" s="12" t="s">
        <v>203</v>
      </c>
      <c r="R26" s="12" t="s">
        <v>204</v>
      </c>
      <c r="T26" s="24">
        <v>10</v>
      </c>
      <c r="U26" s="24">
        <v>10</v>
      </c>
      <c r="V26" s="23" t="s">
        <v>17</v>
      </c>
      <c r="W26" s="23" t="s">
        <v>17</v>
      </c>
      <c r="X26" s="23" t="s">
        <v>17</v>
      </c>
      <c r="Y26" s="23" t="s">
        <v>17</v>
      </c>
      <c r="Z26" s="23" t="s">
        <v>17</v>
      </c>
      <c r="AA26" s="23" t="s">
        <v>17</v>
      </c>
      <c r="AB26" s="23" t="s">
        <v>17</v>
      </c>
      <c r="AC26" s="23" t="s">
        <v>17</v>
      </c>
      <c r="AD26" s="23" t="s">
        <v>17</v>
      </c>
      <c r="AE26" s="23" t="s">
        <v>17</v>
      </c>
      <c r="AG26" s="24">
        <v>15</v>
      </c>
      <c r="AH26" s="23" t="s">
        <v>17</v>
      </c>
      <c r="AI26" s="23" t="s">
        <v>17</v>
      </c>
      <c r="AJ26" s="23" t="s">
        <v>17</v>
      </c>
      <c r="AK26" s="23" t="s">
        <v>17</v>
      </c>
      <c r="AL26" s="23" t="s">
        <v>17</v>
      </c>
      <c r="AM26" s="23" t="s">
        <v>17</v>
      </c>
      <c r="AN26" s="23" t="s">
        <v>17</v>
      </c>
      <c r="AO26" s="23" t="s">
        <v>17</v>
      </c>
      <c r="AP26" s="23" t="s">
        <v>17</v>
      </c>
      <c r="AQ26" s="23" t="s">
        <v>17</v>
      </c>
      <c r="AR26" s="23" t="s">
        <v>17</v>
      </c>
    </row>
    <row r="27" spans="1:44" ht="15" customHeight="1" x14ac:dyDescent="0.3">
      <c r="A27" s="131"/>
      <c r="B27" s="26" t="s">
        <v>2</v>
      </c>
      <c r="C27" s="26" t="s">
        <v>3</v>
      </c>
      <c r="D27" s="26" t="s">
        <v>4</v>
      </c>
      <c r="E27" s="26" t="s">
        <v>5</v>
      </c>
      <c r="F27" s="26" t="s">
        <v>6</v>
      </c>
      <c r="G27" s="26" t="s">
        <v>7</v>
      </c>
      <c r="H27" s="26" t="s">
        <v>8</v>
      </c>
      <c r="I27" s="26" t="s">
        <v>9</v>
      </c>
      <c r="J27" s="26" t="s">
        <v>10</v>
      </c>
      <c r="K27" s="26" t="s">
        <v>11</v>
      </c>
      <c r="L27" s="26" t="s">
        <v>12</v>
      </c>
      <c r="M27" s="26" t="s">
        <v>13</v>
      </c>
      <c r="O27" s="10" t="s">
        <v>69</v>
      </c>
      <c r="P27" s="10" t="s">
        <v>70</v>
      </c>
      <c r="Q27" s="12" t="s">
        <v>205</v>
      </c>
      <c r="R27" s="12" t="s">
        <v>206</v>
      </c>
      <c r="T27" s="23">
        <v>15</v>
      </c>
      <c r="U27" s="23">
        <v>15</v>
      </c>
      <c r="V27" s="23">
        <v>15</v>
      </c>
      <c r="W27" s="23" t="s">
        <v>17</v>
      </c>
      <c r="X27" s="23" t="s">
        <v>17</v>
      </c>
      <c r="Y27" s="23" t="s">
        <v>17</v>
      </c>
      <c r="Z27" s="23" t="s">
        <v>17</v>
      </c>
      <c r="AA27" s="23" t="s">
        <v>17</v>
      </c>
      <c r="AB27" s="23" t="s">
        <v>17</v>
      </c>
      <c r="AC27" s="23" t="s">
        <v>17</v>
      </c>
      <c r="AD27" s="23" t="s">
        <v>17</v>
      </c>
      <c r="AE27" s="23" t="s">
        <v>17</v>
      </c>
      <c r="AG27" s="23">
        <v>15</v>
      </c>
      <c r="AH27" s="23">
        <v>15</v>
      </c>
      <c r="AI27" s="23">
        <v>15</v>
      </c>
      <c r="AJ27" s="23" t="s">
        <v>17</v>
      </c>
      <c r="AK27" s="23" t="s">
        <v>17</v>
      </c>
      <c r="AL27" s="23" t="s">
        <v>17</v>
      </c>
      <c r="AM27" s="23" t="s">
        <v>17</v>
      </c>
      <c r="AN27" s="23" t="s">
        <v>17</v>
      </c>
      <c r="AO27" s="23" t="s">
        <v>17</v>
      </c>
      <c r="AP27" s="23" t="s">
        <v>17</v>
      </c>
      <c r="AQ27" s="23" t="s">
        <v>17</v>
      </c>
      <c r="AR27" s="23" t="s">
        <v>17</v>
      </c>
    </row>
    <row r="28" spans="1:44" x14ac:dyDescent="0.3">
      <c r="A28" s="27" t="s">
        <v>14</v>
      </c>
      <c r="B28" s="28" t="e">
        <f>VLOOKUP($C$4,$O$4:$AR$80,19,FALSE)</f>
        <v>#N/A</v>
      </c>
      <c r="C28" s="28" t="e">
        <f>VLOOKUP($C$4,$O$4:$AR$80,20,FALSE)</f>
        <v>#N/A</v>
      </c>
      <c r="D28" s="28" t="e">
        <f>VLOOKUP($C$4,$O$4:$AR$80,21,FALSE)</f>
        <v>#N/A</v>
      </c>
      <c r="E28" s="28" t="e">
        <f>VLOOKUP($C$4,$O$4:$AR$80,22,FALSE)</f>
        <v>#N/A</v>
      </c>
      <c r="F28" s="28" t="e">
        <f>VLOOKUP($C$4,$O$4:$AR$80,23,FALSE)</f>
        <v>#N/A</v>
      </c>
      <c r="G28" s="28" t="e">
        <f>VLOOKUP($C$4,$O$4:$AR$80,24,FALSE)</f>
        <v>#N/A</v>
      </c>
      <c r="H28" s="28" t="e">
        <f>VLOOKUP($C$4,$O$4:$AR$80,25,FALSE)</f>
        <v>#N/A</v>
      </c>
      <c r="I28" s="28" t="e">
        <f>VLOOKUP($C$4,$O$4:$AR$80,26,FALSE)</f>
        <v>#N/A</v>
      </c>
      <c r="J28" s="28" t="e">
        <f>VLOOKUP($C$4,$O$4:$AR$80,27,FALSE)</f>
        <v>#N/A</v>
      </c>
      <c r="K28" s="28" t="e">
        <f>VLOOKUP($C$4,$O$4:$AR$80,28,FALSE)</f>
        <v>#N/A</v>
      </c>
      <c r="L28" s="28" t="e">
        <f>VLOOKUP($C$4,$O$4:$AR$80,29,FALSE)</f>
        <v>#N/A</v>
      </c>
      <c r="M28" s="28" t="e">
        <f>VLOOKUP($C$4,$O$4:$AR$80,30,FALSE)</f>
        <v>#N/A</v>
      </c>
      <c r="O28" s="10" t="s">
        <v>71</v>
      </c>
      <c r="P28" s="10" t="s">
        <v>72</v>
      </c>
      <c r="Q28" s="12" t="s">
        <v>207</v>
      </c>
      <c r="R28" s="23" t="s">
        <v>17</v>
      </c>
      <c r="T28" s="24">
        <v>15</v>
      </c>
      <c r="U28" s="24">
        <v>15</v>
      </c>
      <c r="V28" s="23" t="s">
        <v>17</v>
      </c>
      <c r="W28" s="23" t="s">
        <v>17</v>
      </c>
      <c r="X28" s="23" t="s">
        <v>17</v>
      </c>
      <c r="Y28" s="23" t="s">
        <v>17</v>
      </c>
      <c r="Z28" s="23" t="s">
        <v>17</v>
      </c>
      <c r="AA28" s="23" t="s">
        <v>17</v>
      </c>
      <c r="AB28" s="23" t="s">
        <v>17</v>
      </c>
      <c r="AC28" s="23" t="s">
        <v>17</v>
      </c>
      <c r="AD28" s="23" t="s">
        <v>17</v>
      </c>
      <c r="AE28" s="23" t="s">
        <v>17</v>
      </c>
      <c r="AG28" s="23" t="s">
        <v>17</v>
      </c>
      <c r="AH28" s="23" t="s">
        <v>17</v>
      </c>
      <c r="AI28" s="23" t="s">
        <v>17</v>
      </c>
      <c r="AJ28" s="23" t="s">
        <v>17</v>
      </c>
      <c r="AK28" s="23" t="s">
        <v>17</v>
      </c>
      <c r="AL28" s="23" t="s">
        <v>17</v>
      </c>
      <c r="AM28" s="23" t="s">
        <v>17</v>
      </c>
      <c r="AN28" s="23" t="s">
        <v>17</v>
      </c>
      <c r="AO28" s="23" t="s">
        <v>17</v>
      </c>
      <c r="AP28" s="23" t="s">
        <v>17</v>
      </c>
      <c r="AQ28" s="23" t="s">
        <v>17</v>
      </c>
      <c r="AR28" s="23" t="s">
        <v>17</v>
      </c>
    </row>
    <row r="29" spans="1:44" x14ac:dyDescent="0.3">
      <c r="A29" s="29" t="s">
        <v>15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O29" s="10" t="s">
        <v>73</v>
      </c>
      <c r="P29" s="10" t="s">
        <v>74</v>
      </c>
      <c r="Q29" s="12" t="s">
        <v>208</v>
      </c>
      <c r="R29" s="23" t="s">
        <v>17</v>
      </c>
      <c r="T29" s="24">
        <v>15</v>
      </c>
      <c r="U29" s="24">
        <v>15</v>
      </c>
      <c r="V29" s="24">
        <v>15</v>
      </c>
      <c r="W29" s="24">
        <v>15</v>
      </c>
      <c r="X29" s="24">
        <v>15</v>
      </c>
      <c r="Y29" s="24">
        <v>15</v>
      </c>
      <c r="Z29" s="23">
        <v>19</v>
      </c>
      <c r="AA29" s="23">
        <v>15</v>
      </c>
      <c r="AB29" s="23" t="s">
        <v>17</v>
      </c>
      <c r="AC29" s="23" t="s">
        <v>17</v>
      </c>
      <c r="AD29" s="23" t="s">
        <v>17</v>
      </c>
      <c r="AE29" s="23" t="s">
        <v>17</v>
      </c>
      <c r="AG29" s="23" t="s">
        <v>17</v>
      </c>
      <c r="AH29" s="23" t="s">
        <v>17</v>
      </c>
      <c r="AI29" s="23" t="s">
        <v>17</v>
      </c>
      <c r="AJ29" s="23" t="s">
        <v>17</v>
      </c>
      <c r="AK29" s="23" t="s">
        <v>17</v>
      </c>
      <c r="AL29" s="23" t="s">
        <v>17</v>
      </c>
      <c r="AM29" s="23" t="s">
        <v>17</v>
      </c>
      <c r="AN29" s="23" t="s">
        <v>17</v>
      </c>
      <c r="AO29" s="23" t="s">
        <v>17</v>
      </c>
      <c r="AP29" s="23" t="s">
        <v>17</v>
      </c>
      <c r="AQ29" s="23" t="s">
        <v>17</v>
      </c>
      <c r="AR29" s="23" t="s">
        <v>17</v>
      </c>
    </row>
    <row r="30" spans="1:44" x14ac:dyDescent="0.3">
      <c r="A30" s="31" t="s">
        <v>274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O30" s="10" t="s">
        <v>75</v>
      </c>
      <c r="P30" s="10" t="s">
        <v>76</v>
      </c>
      <c r="Q30" s="23" t="s">
        <v>17</v>
      </c>
      <c r="R30" s="12" t="s">
        <v>209</v>
      </c>
      <c r="T30" s="23" t="s">
        <v>17</v>
      </c>
      <c r="U30" s="23" t="s">
        <v>17</v>
      </c>
      <c r="V30" s="23" t="s">
        <v>17</v>
      </c>
      <c r="W30" s="23" t="s">
        <v>17</v>
      </c>
      <c r="X30" s="23" t="s">
        <v>17</v>
      </c>
      <c r="Y30" s="23" t="s">
        <v>17</v>
      </c>
      <c r="Z30" s="23" t="s">
        <v>17</v>
      </c>
      <c r="AA30" s="23" t="s">
        <v>17</v>
      </c>
      <c r="AB30" s="23" t="s">
        <v>17</v>
      </c>
      <c r="AC30" s="23" t="s">
        <v>17</v>
      </c>
      <c r="AD30" s="23" t="s">
        <v>17</v>
      </c>
      <c r="AE30" s="23" t="s">
        <v>17</v>
      </c>
      <c r="AG30" s="24">
        <v>15</v>
      </c>
      <c r="AH30" s="24">
        <v>12</v>
      </c>
      <c r="AI30" s="23">
        <v>17</v>
      </c>
      <c r="AJ30" s="23" t="s">
        <v>17</v>
      </c>
      <c r="AK30" s="23" t="s">
        <v>17</v>
      </c>
      <c r="AL30" s="23" t="s">
        <v>17</v>
      </c>
      <c r="AM30" s="23" t="s">
        <v>17</v>
      </c>
      <c r="AN30" s="23" t="s">
        <v>17</v>
      </c>
      <c r="AO30" s="23" t="s">
        <v>17</v>
      </c>
      <c r="AP30" s="23" t="s">
        <v>17</v>
      </c>
      <c r="AQ30" s="23" t="s">
        <v>17</v>
      </c>
      <c r="AR30" s="23" t="s">
        <v>17</v>
      </c>
    </row>
    <row r="31" spans="1:44" x14ac:dyDescent="0.3">
      <c r="A31" s="31" t="s">
        <v>275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O31" s="10" t="s">
        <v>77</v>
      </c>
      <c r="P31" s="10" t="s">
        <v>78</v>
      </c>
      <c r="Q31" s="23" t="s">
        <v>17</v>
      </c>
      <c r="R31" s="12" t="s">
        <v>210</v>
      </c>
      <c r="T31" s="23" t="s">
        <v>17</v>
      </c>
      <c r="U31" s="23" t="s">
        <v>17</v>
      </c>
      <c r="V31" s="23" t="s">
        <v>17</v>
      </c>
      <c r="W31" s="23" t="s">
        <v>17</v>
      </c>
      <c r="X31" s="23" t="s">
        <v>17</v>
      </c>
      <c r="Y31" s="23" t="s">
        <v>17</v>
      </c>
      <c r="Z31" s="23" t="s">
        <v>17</v>
      </c>
      <c r="AA31" s="23" t="s">
        <v>17</v>
      </c>
      <c r="AB31" s="23" t="s">
        <v>17</v>
      </c>
      <c r="AC31" s="23" t="s">
        <v>17</v>
      </c>
      <c r="AD31" s="23" t="s">
        <v>17</v>
      </c>
      <c r="AE31" s="23" t="s">
        <v>17</v>
      </c>
      <c r="AG31" s="23">
        <v>10</v>
      </c>
      <c r="AH31" s="23">
        <v>8</v>
      </c>
      <c r="AI31" s="23" t="s">
        <v>17</v>
      </c>
      <c r="AJ31" s="23" t="s">
        <v>17</v>
      </c>
      <c r="AK31" s="23" t="s">
        <v>17</v>
      </c>
      <c r="AL31" s="23" t="s">
        <v>17</v>
      </c>
      <c r="AM31" s="23" t="s">
        <v>17</v>
      </c>
      <c r="AN31" s="23" t="s">
        <v>17</v>
      </c>
      <c r="AO31" s="23" t="s">
        <v>17</v>
      </c>
      <c r="AP31" s="23" t="s">
        <v>17</v>
      </c>
      <c r="AQ31" s="23" t="s">
        <v>17</v>
      </c>
      <c r="AR31" s="23" t="s">
        <v>17</v>
      </c>
    </row>
    <row r="32" spans="1:44" x14ac:dyDescent="0.3">
      <c r="A32" s="31" t="s">
        <v>276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O32" s="10" t="s">
        <v>79</v>
      </c>
      <c r="P32" s="10" t="s">
        <v>80</v>
      </c>
      <c r="Q32" s="12" t="s">
        <v>211</v>
      </c>
      <c r="R32" s="12" t="s">
        <v>211</v>
      </c>
      <c r="T32" s="23">
        <v>10</v>
      </c>
      <c r="U32" s="23">
        <v>9</v>
      </c>
      <c r="V32" s="23">
        <v>11</v>
      </c>
      <c r="W32" s="23" t="s">
        <v>17</v>
      </c>
      <c r="X32" s="23" t="s">
        <v>17</v>
      </c>
      <c r="Y32" s="23" t="s">
        <v>17</v>
      </c>
      <c r="Z32" s="23" t="s">
        <v>17</v>
      </c>
      <c r="AA32" s="23" t="s">
        <v>17</v>
      </c>
      <c r="AB32" s="23" t="s">
        <v>17</v>
      </c>
      <c r="AC32" s="23" t="s">
        <v>17</v>
      </c>
      <c r="AD32" s="23" t="s">
        <v>17</v>
      </c>
      <c r="AE32" s="23" t="s">
        <v>17</v>
      </c>
      <c r="AG32" s="23">
        <v>12</v>
      </c>
      <c r="AH32" s="23">
        <v>7</v>
      </c>
      <c r="AI32" s="23" t="s">
        <v>17</v>
      </c>
      <c r="AJ32" s="23" t="s">
        <v>17</v>
      </c>
      <c r="AK32" s="23" t="s">
        <v>17</v>
      </c>
      <c r="AL32" s="23" t="s">
        <v>17</v>
      </c>
      <c r="AM32" s="23" t="s">
        <v>17</v>
      </c>
      <c r="AN32" s="23" t="s">
        <v>17</v>
      </c>
      <c r="AO32" s="23" t="s">
        <v>17</v>
      </c>
      <c r="AP32" s="23" t="s">
        <v>17</v>
      </c>
      <c r="AQ32" s="23" t="s">
        <v>17</v>
      </c>
      <c r="AR32" s="23" t="s">
        <v>17</v>
      </c>
    </row>
    <row r="33" spans="1:44" x14ac:dyDescent="0.3">
      <c r="A33" s="31" t="s">
        <v>277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O33" s="10" t="s">
        <v>81</v>
      </c>
      <c r="P33" s="10" t="s">
        <v>82</v>
      </c>
      <c r="Q33" s="12" t="s">
        <v>212</v>
      </c>
      <c r="R33" s="23" t="s">
        <v>17</v>
      </c>
      <c r="T33" s="24">
        <v>12</v>
      </c>
      <c r="U33" s="24">
        <v>14</v>
      </c>
      <c r="V33" s="23">
        <v>15</v>
      </c>
      <c r="W33" s="23">
        <v>16</v>
      </c>
      <c r="X33" s="23">
        <v>15</v>
      </c>
      <c r="Y33" s="23" t="s">
        <v>17</v>
      </c>
      <c r="Z33" s="23" t="s">
        <v>17</v>
      </c>
      <c r="AA33" s="23" t="s">
        <v>17</v>
      </c>
      <c r="AB33" s="23" t="s">
        <v>17</v>
      </c>
      <c r="AC33" s="23" t="s">
        <v>17</v>
      </c>
      <c r="AD33" s="23" t="s">
        <v>17</v>
      </c>
      <c r="AE33" s="23" t="s">
        <v>17</v>
      </c>
      <c r="AG33" s="23" t="s">
        <v>17</v>
      </c>
      <c r="AH33" s="23" t="s">
        <v>17</v>
      </c>
      <c r="AI33" s="23" t="s">
        <v>17</v>
      </c>
      <c r="AJ33" s="23" t="s">
        <v>17</v>
      </c>
      <c r="AK33" s="23" t="s">
        <v>17</v>
      </c>
      <c r="AL33" s="23" t="s">
        <v>17</v>
      </c>
      <c r="AM33" s="23" t="s">
        <v>17</v>
      </c>
      <c r="AN33" s="23" t="s">
        <v>17</v>
      </c>
      <c r="AO33" s="23" t="s">
        <v>17</v>
      </c>
      <c r="AP33" s="23" t="s">
        <v>17</v>
      </c>
      <c r="AQ33" s="23" t="s">
        <v>17</v>
      </c>
      <c r="AR33" s="23" t="s">
        <v>17</v>
      </c>
    </row>
    <row r="34" spans="1:44" x14ac:dyDescent="0.3">
      <c r="A34" s="34" t="s">
        <v>278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O34" s="10" t="s">
        <v>83</v>
      </c>
      <c r="P34" s="10" t="s">
        <v>84</v>
      </c>
      <c r="Q34" s="12" t="s">
        <v>213</v>
      </c>
      <c r="R34" s="12" t="s">
        <v>214</v>
      </c>
      <c r="T34" s="23">
        <v>15</v>
      </c>
      <c r="U34" s="23">
        <v>14</v>
      </c>
      <c r="V34" s="23" t="s">
        <v>17</v>
      </c>
      <c r="W34" s="23" t="s">
        <v>17</v>
      </c>
      <c r="X34" s="23" t="s">
        <v>17</v>
      </c>
      <c r="Y34" s="23" t="s">
        <v>17</v>
      </c>
      <c r="Z34" s="23" t="s">
        <v>17</v>
      </c>
      <c r="AA34" s="23" t="s">
        <v>17</v>
      </c>
      <c r="AB34" s="23" t="s">
        <v>17</v>
      </c>
      <c r="AC34" s="23" t="s">
        <v>17</v>
      </c>
      <c r="AD34" s="23" t="s">
        <v>17</v>
      </c>
      <c r="AE34" s="23" t="s">
        <v>17</v>
      </c>
      <c r="AG34" s="23">
        <v>15</v>
      </c>
      <c r="AH34" s="23">
        <v>13</v>
      </c>
      <c r="AI34" s="23" t="s">
        <v>17</v>
      </c>
      <c r="AJ34" s="23" t="s">
        <v>17</v>
      </c>
      <c r="AK34" s="23" t="s">
        <v>17</v>
      </c>
      <c r="AL34" s="23" t="s">
        <v>17</v>
      </c>
      <c r="AM34" s="23" t="s">
        <v>17</v>
      </c>
      <c r="AN34" s="23" t="s">
        <v>17</v>
      </c>
      <c r="AO34" s="23" t="s">
        <v>17</v>
      </c>
      <c r="AP34" s="23" t="s">
        <v>17</v>
      </c>
      <c r="AQ34" s="23" t="s">
        <v>17</v>
      </c>
      <c r="AR34" s="23" t="s">
        <v>17</v>
      </c>
    </row>
    <row r="35" spans="1:44" x14ac:dyDescent="0.3">
      <c r="O35" s="10" t="s">
        <v>85</v>
      </c>
      <c r="P35" s="10" t="s">
        <v>86</v>
      </c>
      <c r="Q35" s="12" t="s">
        <v>215</v>
      </c>
      <c r="R35" s="23" t="s">
        <v>17</v>
      </c>
      <c r="T35" s="24">
        <v>13</v>
      </c>
      <c r="U35" s="24">
        <v>14</v>
      </c>
      <c r="V35" s="24">
        <v>13</v>
      </c>
      <c r="W35" s="23">
        <v>14</v>
      </c>
      <c r="X35" s="23">
        <v>15</v>
      </c>
      <c r="Y35" s="23" t="s">
        <v>17</v>
      </c>
      <c r="Z35" s="23" t="s">
        <v>17</v>
      </c>
      <c r="AA35" s="23" t="s">
        <v>17</v>
      </c>
      <c r="AB35" s="23" t="s">
        <v>17</v>
      </c>
      <c r="AC35" s="23" t="s">
        <v>17</v>
      </c>
      <c r="AD35" s="23" t="s">
        <v>17</v>
      </c>
      <c r="AE35" s="23" t="s">
        <v>17</v>
      </c>
      <c r="AG35" s="23" t="s">
        <v>17</v>
      </c>
      <c r="AH35" s="23" t="s">
        <v>17</v>
      </c>
      <c r="AI35" s="23" t="s">
        <v>17</v>
      </c>
      <c r="AJ35" s="23" t="s">
        <v>17</v>
      </c>
      <c r="AK35" s="23" t="s">
        <v>17</v>
      </c>
      <c r="AL35" s="23" t="s">
        <v>17</v>
      </c>
      <c r="AM35" s="23" t="s">
        <v>17</v>
      </c>
      <c r="AN35" s="23" t="s">
        <v>17</v>
      </c>
      <c r="AO35" s="23" t="s">
        <v>17</v>
      </c>
      <c r="AP35" s="23" t="s">
        <v>17</v>
      </c>
      <c r="AQ35" s="23" t="s">
        <v>17</v>
      </c>
      <c r="AR35" s="23" t="s">
        <v>17</v>
      </c>
    </row>
    <row r="36" spans="1:44" x14ac:dyDescent="0.3">
      <c r="A36" s="5" t="s">
        <v>288</v>
      </c>
      <c r="E36" s="8" t="s">
        <v>281</v>
      </c>
      <c r="F36" s="8"/>
      <c r="O36" s="10" t="s">
        <v>87</v>
      </c>
      <c r="P36" s="10" t="s">
        <v>88</v>
      </c>
      <c r="Q36" s="12" t="s">
        <v>216</v>
      </c>
      <c r="R36" s="12" t="s">
        <v>217</v>
      </c>
      <c r="T36" s="24">
        <v>15</v>
      </c>
      <c r="U36" s="24">
        <v>15</v>
      </c>
      <c r="V36" s="24">
        <v>15</v>
      </c>
      <c r="W36" s="23" t="s">
        <v>17</v>
      </c>
      <c r="X36" s="23" t="s">
        <v>17</v>
      </c>
      <c r="Y36" s="23" t="s">
        <v>17</v>
      </c>
      <c r="Z36" s="23" t="s">
        <v>17</v>
      </c>
      <c r="AA36" s="23" t="s">
        <v>17</v>
      </c>
      <c r="AB36" s="23" t="s">
        <v>17</v>
      </c>
      <c r="AC36" s="23" t="s">
        <v>17</v>
      </c>
      <c r="AD36" s="23" t="s">
        <v>17</v>
      </c>
      <c r="AE36" s="23" t="s">
        <v>17</v>
      </c>
      <c r="AG36" s="24">
        <v>15</v>
      </c>
      <c r="AH36" s="24">
        <v>15</v>
      </c>
      <c r="AI36" s="24">
        <v>15</v>
      </c>
      <c r="AJ36" s="23" t="s">
        <v>17</v>
      </c>
      <c r="AK36" s="23" t="s">
        <v>17</v>
      </c>
      <c r="AL36" s="23" t="s">
        <v>17</v>
      </c>
      <c r="AM36" s="23" t="s">
        <v>17</v>
      </c>
      <c r="AN36" s="23" t="s">
        <v>17</v>
      </c>
      <c r="AO36" s="23" t="s">
        <v>17</v>
      </c>
      <c r="AP36" s="23" t="s">
        <v>17</v>
      </c>
      <c r="AQ36" s="23" t="s">
        <v>17</v>
      </c>
      <c r="AR36" s="23" t="s">
        <v>17</v>
      </c>
    </row>
    <row r="37" spans="1:44" x14ac:dyDescent="0.3">
      <c r="O37" s="10" t="s">
        <v>89</v>
      </c>
      <c r="P37" s="10" t="s">
        <v>90</v>
      </c>
      <c r="Q37" s="12" t="s">
        <v>218</v>
      </c>
      <c r="R37" s="23" t="s">
        <v>17</v>
      </c>
      <c r="T37" s="24">
        <v>15</v>
      </c>
      <c r="U37" s="24">
        <v>15</v>
      </c>
      <c r="V37" s="23">
        <v>15</v>
      </c>
      <c r="W37" s="23">
        <v>15</v>
      </c>
      <c r="X37" s="23" t="s">
        <v>17</v>
      </c>
      <c r="Y37" s="23" t="s">
        <v>17</v>
      </c>
      <c r="Z37" s="23" t="s">
        <v>17</v>
      </c>
      <c r="AA37" s="23" t="s">
        <v>17</v>
      </c>
      <c r="AB37" s="23" t="s">
        <v>17</v>
      </c>
      <c r="AC37" s="23" t="s">
        <v>17</v>
      </c>
      <c r="AD37" s="23" t="s">
        <v>17</v>
      </c>
      <c r="AE37" s="23" t="s">
        <v>17</v>
      </c>
      <c r="AG37" s="23" t="s">
        <v>17</v>
      </c>
      <c r="AH37" s="23" t="s">
        <v>17</v>
      </c>
      <c r="AI37" s="23" t="s">
        <v>17</v>
      </c>
      <c r="AJ37" s="23" t="s">
        <v>17</v>
      </c>
      <c r="AK37" s="23" t="s">
        <v>17</v>
      </c>
      <c r="AL37" s="23" t="s">
        <v>17</v>
      </c>
      <c r="AM37" s="23" t="s">
        <v>17</v>
      </c>
      <c r="AN37" s="23" t="s">
        <v>17</v>
      </c>
      <c r="AO37" s="23" t="s">
        <v>17</v>
      </c>
      <c r="AP37" s="23" t="s">
        <v>17</v>
      </c>
      <c r="AQ37" s="23" t="s">
        <v>17</v>
      </c>
      <c r="AR37" s="23" t="s">
        <v>17</v>
      </c>
    </row>
    <row r="38" spans="1:44" x14ac:dyDescent="0.3">
      <c r="A38" t="s">
        <v>282</v>
      </c>
      <c r="B38" t="s">
        <v>284</v>
      </c>
      <c r="O38" s="10" t="s">
        <v>91</v>
      </c>
      <c r="P38" s="10" t="s">
        <v>92</v>
      </c>
      <c r="Q38" s="12" t="s">
        <v>219</v>
      </c>
      <c r="R38" s="12" t="s">
        <v>220</v>
      </c>
      <c r="T38" s="24">
        <v>14</v>
      </c>
      <c r="U38" s="24">
        <v>14</v>
      </c>
      <c r="V38" s="24">
        <v>14</v>
      </c>
      <c r="W38" s="23" t="s">
        <v>17</v>
      </c>
      <c r="X38" s="23" t="s">
        <v>17</v>
      </c>
      <c r="Y38" s="23" t="s">
        <v>17</v>
      </c>
      <c r="Z38" s="23" t="s">
        <v>17</v>
      </c>
      <c r="AA38" s="23" t="s">
        <v>17</v>
      </c>
      <c r="AB38" s="23" t="s">
        <v>17</v>
      </c>
      <c r="AC38" s="23" t="s">
        <v>17</v>
      </c>
      <c r="AD38" s="23" t="s">
        <v>17</v>
      </c>
      <c r="AE38" s="23" t="s">
        <v>17</v>
      </c>
      <c r="AG38" s="24">
        <v>15</v>
      </c>
      <c r="AH38" s="24">
        <v>15</v>
      </c>
      <c r="AI38" s="24">
        <v>15</v>
      </c>
      <c r="AJ38" s="23" t="s">
        <v>17</v>
      </c>
      <c r="AK38" s="23" t="s">
        <v>17</v>
      </c>
      <c r="AL38" s="23" t="s">
        <v>17</v>
      </c>
      <c r="AM38" s="23" t="s">
        <v>17</v>
      </c>
      <c r="AN38" s="23" t="s">
        <v>17</v>
      </c>
      <c r="AO38" s="23" t="s">
        <v>17</v>
      </c>
      <c r="AP38" s="23" t="s">
        <v>17</v>
      </c>
      <c r="AQ38" s="23" t="s">
        <v>17</v>
      </c>
      <c r="AR38" s="23" t="s">
        <v>17</v>
      </c>
    </row>
    <row r="39" spans="1:44" x14ac:dyDescent="0.3">
      <c r="O39" s="10" t="s">
        <v>93</v>
      </c>
      <c r="P39" s="10" t="s">
        <v>94</v>
      </c>
      <c r="Q39" s="12" t="s">
        <v>221</v>
      </c>
      <c r="R39" s="23" t="s">
        <v>17</v>
      </c>
      <c r="T39" s="24">
        <v>12</v>
      </c>
      <c r="U39" s="24">
        <v>11</v>
      </c>
      <c r="V39" s="24">
        <v>12</v>
      </c>
      <c r="W39" s="23" t="s">
        <v>17</v>
      </c>
      <c r="X39" s="23" t="s">
        <v>17</v>
      </c>
      <c r="Y39" s="23" t="s">
        <v>17</v>
      </c>
      <c r="Z39" s="23" t="s">
        <v>17</v>
      </c>
      <c r="AA39" s="23" t="s">
        <v>17</v>
      </c>
      <c r="AB39" s="23" t="s">
        <v>17</v>
      </c>
      <c r="AC39" s="23" t="s">
        <v>17</v>
      </c>
      <c r="AD39" s="23" t="s">
        <v>17</v>
      </c>
      <c r="AE39" s="23" t="s">
        <v>17</v>
      </c>
      <c r="AG39" s="23" t="s">
        <v>17</v>
      </c>
      <c r="AH39" s="23" t="s">
        <v>17</v>
      </c>
      <c r="AI39" s="23" t="s">
        <v>17</v>
      </c>
      <c r="AJ39" s="23" t="s">
        <v>17</v>
      </c>
      <c r="AK39" s="23" t="s">
        <v>17</v>
      </c>
      <c r="AL39" s="23" t="s">
        <v>17</v>
      </c>
      <c r="AM39" s="23" t="s">
        <v>17</v>
      </c>
      <c r="AN39" s="23" t="s">
        <v>17</v>
      </c>
      <c r="AO39" s="23" t="s">
        <v>17</v>
      </c>
      <c r="AP39" s="23" t="s">
        <v>17</v>
      </c>
      <c r="AQ39" s="23" t="s">
        <v>17</v>
      </c>
      <c r="AR39" s="23" t="s">
        <v>17</v>
      </c>
    </row>
    <row r="40" spans="1:44" x14ac:dyDescent="0.3">
      <c r="A40" t="s">
        <v>283</v>
      </c>
      <c r="O40" s="10" t="s">
        <v>95</v>
      </c>
      <c r="P40" s="10" t="s">
        <v>96</v>
      </c>
      <c r="Q40" s="12" t="s">
        <v>222</v>
      </c>
      <c r="R40" s="23" t="s">
        <v>17</v>
      </c>
      <c r="T40" s="24">
        <v>14</v>
      </c>
      <c r="U40" s="24">
        <v>14</v>
      </c>
      <c r="V40" s="23" t="s">
        <v>17</v>
      </c>
      <c r="W40" s="23" t="s">
        <v>17</v>
      </c>
      <c r="X40" s="23" t="s">
        <v>17</v>
      </c>
      <c r="Y40" s="23" t="s">
        <v>17</v>
      </c>
      <c r="Z40" s="23" t="s">
        <v>17</v>
      </c>
      <c r="AA40" s="23" t="s">
        <v>17</v>
      </c>
      <c r="AB40" s="23" t="s">
        <v>17</v>
      </c>
      <c r="AC40" s="23" t="s">
        <v>17</v>
      </c>
      <c r="AD40" s="23" t="s">
        <v>17</v>
      </c>
      <c r="AE40" s="23" t="s">
        <v>17</v>
      </c>
      <c r="AG40" s="23" t="s">
        <v>17</v>
      </c>
      <c r="AH40" s="23" t="s">
        <v>17</v>
      </c>
      <c r="AI40" s="23" t="s">
        <v>17</v>
      </c>
      <c r="AJ40" s="23" t="s">
        <v>17</v>
      </c>
      <c r="AK40" s="23" t="s">
        <v>17</v>
      </c>
      <c r="AL40" s="23" t="s">
        <v>17</v>
      </c>
      <c r="AM40" s="23" t="s">
        <v>17</v>
      </c>
      <c r="AN40" s="23" t="s">
        <v>17</v>
      </c>
      <c r="AO40" s="23" t="s">
        <v>17</v>
      </c>
      <c r="AP40" s="23" t="s">
        <v>17</v>
      </c>
      <c r="AQ40" s="23" t="s">
        <v>17</v>
      </c>
      <c r="AR40" s="23" t="s">
        <v>17</v>
      </c>
    </row>
    <row r="41" spans="1:44" x14ac:dyDescent="0.3">
      <c r="O41" s="10" t="s">
        <v>97</v>
      </c>
      <c r="P41" s="10" t="s">
        <v>98</v>
      </c>
      <c r="Q41" s="12" t="s">
        <v>223</v>
      </c>
      <c r="R41" s="23" t="s">
        <v>17</v>
      </c>
      <c r="T41" s="24">
        <v>15</v>
      </c>
      <c r="U41" s="24">
        <v>15</v>
      </c>
      <c r="V41" s="23">
        <v>15</v>
      </c>
      <c r="W41" s="23">
        <v>15</v>
      </c>
      <c r="X41" s="23">
        <v>15</v>
      </c>
      <c r="Y41" s="23" t="s">
        <v>17</v>
      </c>
      <c r="Z41" s="23" t="s">
        <v>17</v>
      </c>
      <c r="AA41" s="23" t="s">
        <v>17</v>
      </c>
      <c r="AB41" s="23" t="s">
        <v>17</v>
      </c>
      <c r="AC41" s="23" t="s">
        <v>17</v>
      </c>
      <c r="AD41" s="23" t="s">
        <v>17</v>
      </c>
      <c r="AE41" s="23" t="s">
        <v>17</v>
      </c>
      <c r="AG41" s="23" t="s">
        <v>17</v>
      </c>
      <c r="AH41" s="23" t="s">
        <v>17</v>
      </c>
      <c r="AI41" s="23" t="s">
        <v>17</v>
      </c>
      <c r="AJ41" s="23" t="s">
        <v>17</v>
      </c>
      <c r="AK41" s="23" t="s">
        <v>17</v>
      </c>
      <c r="AL41" s="23" t="s">
        <v>17</v>
      </c>
      <c r="AM41" s="23" t="s">
        <v>17</v>
      </c>
      <c r="AN41" s="23" t="s">
        <v>17</v>
      </c>
      <c r="AO41" s="23" t="s">
        <v>17</v>
      </c>
      <c r="AP41" s="23" t="s">
        <v>17</v>
      </c>
      <c r="AQ41" s="23" t="s">
        <v>17</v>
      </c>
      <c r="AR41" s="23" t="s">
        <v>17</v>
      </c>
    </row>
    <row r="42" spans="1:44" x14ac:dyDescent="0.3">
      <c r="O42" s="10" t="s">
        <v>99</v>
      </c>
      <c r="P42" s="10" t="s">
        <v>100</v>
      </c>
      <c r="Q42" s="12" t="s">
        <v>224</v>
      </c>
      <c r="R42" s="23" t="s">
        <v>17</v>
      </c>
      <c r="T42" s="24">
        <v>15</v>
      </c>
      <c r="U42" s="24">
        <v>15</v>
      </c>
      <c r="V42" s="23" t="s">
        <v>17</v>
      </c>
      <c r="W42" s="23" t="s">
        <v>17</v>
      </c>
      <c r="X42" s="23" t="s">
        <v>17</v>
      </c>
      <c r="Y42" s="23" t="s">
        <v>17</v>
      </c>
      <c r="Z42" s="23" t="s">
        <v>17</v>
      </c>
      <c r="AA42" s="23" t="s">
        <v>17</v>
      </c>
      <c r="AB42" s="23" t="s">
        <v>17</v>
      </c>
      <c r="AC42" s="23" t="s">
        <v>17</v>
      </c>
      <c r="AD42" s="23" t="s">
        <v>17</v>
      </c>
      <c r="AE42" s="23" t="s">
        <v>17</v>
      </c>
      <c r="AG42" s="23" t="s">
        <v>17</v>
      </c>
      <c r="AH42" s="23" t="s">
        <v>17</v>
      </c>
      <c r="AI42" s="23" t="s">
        <v>17</v>
      </c>
      <c r="AJ42" s="23" t="s">
        <v>17</v>
      </c>
      <c r="AK42" s="23" t="s">
        <v>17</v>
      </c>
      <c r="AL42" s="23" t="s">
        <v>17</v>
      </c>
      <c r="AM42" s="23" t="s">
        <v>17</v>
      </c>
      <c r="AN42" s="23" t="s">
        <v>17</v>
      </c>
      <c r="AO42" s="23" t="s">
        <v>17</v>
      </c>
      <c r="AP42" s="23" t="s">
        <v>17</v>
      </c>
      <c r="AQ42" s="23" t="s">
        <v>17</v>
      </c>
      <c r="AR42" s="23" t="s">
        <v>17</v>
      </c>
    </row>
    <row r="43" spans="1:44" x14ac:dyDescent="0.3">
      <c r="O43" s="10" t="s">
        <v>101</v>
      </c>
      <c r="P43" s="10" t="s">
        <v>102</v>
      </c>
      <c r="Q43" s="12" t="s">
        <v>225</v>
      </c>
      <c r="R43" s="23" t="s">
        <v>17</v>
      </c>
      <c r="T43" s="24">
        <v>15</v>
      </c>
      <c r="U43" s="24">
        <v>15</v>
      </c>
      <c r="V43" s="23">
        <v>15</v>
      </c>
      <c r="W43" s="23">
        <v>15</v>
      </c>
      <c r="X43" s="23" t="s">
        <v>17</v>
      </c>
      <c r="Y43" s="23" t="s">
        <v>17</v>
      </c>
      <c r="Z43" s="23" t="s">
        <v>17</v>
      </c>
      <c r="AA43" s="23" t="s">
        <v>17</v>
      </c>
      <c r="AB43" s="23" t="s">
        <v>17</v>
      </c>
      <c r="AC43" s="23" t="s">
        <v>17</v>
      </c>
      <c r="AD43" s="23" t="s">
        <v>17</v>
      </c>
      <c r="AE43" s="23" t="s">
        <v>17</v>
      </c>
      <c r="AG43" s="23" t="s">
        <v>17</v>
      </c>
      <c r="AH43" s="23" t="s">
        <v>17</v>
      </c>
      <c r="AI43" s="23" t="s">
        <v>17</v>
      </c>
      <c r="AJ43" s="23" t="s">
        <v>17</v>
      </c>
      <c r="AK43" s="23" t="s">
        <v>17</v>
      </c>
      <c r="AL43" s="23" t="s">
        <v>17</v>
      </c>
      <c r="AM43" s="23" t="s">
        <v>17</v>
      </c>
      <c r="AN43" s="23" t="s">
        <v>17</v>
      </c>
      <c r="AO43" s="23" t="s">
        <v>17</v>
      </c>
      <c r="AP43" s="23" t="s">
        <v>17</v>
      </c>
      <c r="AQ43" s="23" t="s">
        <v>17</v>
      </c>
      <c r="AR43" s="23" t="s">
        <v>17</v>
      </c>
    </row>
    <row r="44" spans="1:44" x14ac:dyDescent="0.3">
      <c r="O44" s="10" t="s">
        <v>103</v>
      </c>
      <c r="P44" s="10" t="s">
        <v>104</v>
      </c>
      <c r="Q44" s="12" t="s">
        <v>226</v>
      </c>
      <c r="R44" s="23" t="s">
        <v>17</v>
      </c>
      <c r="T44" s="24">
        <v>15</v>
      </c>
      <c r="U44" s="24">
        <v>15</v>
      </c>
      <c r="V44" s="24">
        <v>15</v>
      </c>
      <c r="W44" s="24">
        <v>20</v>
      </c>
      <c r="X44" s="23" t="s">
        <v>17</v>
      </c>
      <c r="Y44" s="23" t="s">
        <v>17</v>
      </c>
      <c r="Z44" s="23" t="s">
        <v>17</v>
      </c>
      <c r="AA44" s="23" t="s">
        <v>17</v>
      </c>
      <c r="AB44" s="23" t="s">
        <v>17</v>
      </c>
      <c r="AC44" s="23" t="s">
        <v>17</v>
      </c>
      <c r="AD44" s="23" t="s">
        <v>17</v>
      </c>
      <c r="AE44" s="23" t="s">
        <v>17</v>
      </c>
      <c r="AG44" s="23" t="s">
        <v>17</v>
      </c>
      <c r="AH44" s="23" t="s">
        <v>17</v>
      </c>
      <c r="AI44" s="23" t="s">
        <v>17</v>
      </c>
      <c r="AJ44" s="23" t="s">
        <v>17</v>
      </c>
      <c r="AK44" s="23" t="s">
        <v>17</v>
      </c>
      <c r="AL44" s="23" t="s">
        <v>17</v>
      </c>
      <c r="AM44" s="23" t="s">
        <v>17</v>
      </c>
      <c r="AN44" s="23" t="s">
        <v>17</v>
      </c>
      <c r="AO44" s="23" t="s">
        <v>17</v>
      </c>
      <c r="AP44" s="23" t="s">
        <v>17</v>
      </c>
      <c r="AQ44" s="23" t="s">
        <v>17</v>
      </c>
      <c r="AR44" s="23" t="s">
        <v>17</v>
      </c>
    </row>
    <row r="45" spans="1:44" x14ac:dyDescent="0.3">
      <c r="O45" s="10" t="s">
        <v>105</v>
      </c>
      <c r="P45" s="10" t="s">
        <v>106</v>
      </c>
      <c r="Q45" s="12" t="s">
        <v>227</v>
      </c>
      <c r="R45" s="12" t="s">
        <v>227</v>
      </c>
      <c r="T45" s="24">
        <v>15</v>
      </c>
      <c r="U45" s="24">
        <v>15</v>
      </c>
      <c r="V45" s="24">
        <v>15</v>
      </c>
      <c r="W45" s="23" t="s">
        <v>17</v>
      </c>
      <c r="X45" s="23" t="s">
        <v>17</v>
      </c>
      <c r="Y45" s="23" t="s">
        <v>17</v>
      </c>
      <c r="Z45" s="23" t="s">
        <v>17</v>
      </c>
      <c r="AA45" s="23" t="s">
        <v>17</v>
      </c>
      <c r="AB45" s="23" t="s">
        <v>17</v>
      </c>
      <c r="AC45" s="23" t="s">
        <v>17</v>
      </c>
      <c r="AD45" s="23" t="s">
        <v>17</v>
      </c>
      <c r="AE45" s="23" t="s">
        <v>17</v>
      </c>
      <c r="AG45" s="24">
        <v>15</v>
      </c>
      <c r="AH45" s="24">
        <v>15</v>
      </c>
      <c r="AI45" s="24">
        <v>15</v>
      </c>
      <c r="AJ45" s="23" t="s">
        <v>17</v>
      </c>
      <c r="AK45" s="23" t="s">
        <v>17</v>
      </c>
      <c r="AL45" s="23" t="s">
        <v>17</v>
      </c>
      <c r="AM45" s="23" t="s">
        <v>17</v>
      </c>
      <c r="AN45" s="23" t="s">
        <v>17</v>
      </c>
      <c r="AO45" s="23" t="s">
        <v>17</v>
      </c>
      <c r="AP45" s="23" t="s">
        <v>17</v>
      </c>
      <c r="AQ45" s="23" t="s">
        <v>17</v>
      </c>
      <c r="AR45" s="23" t="s">
        <v>17</v>
      </c>
    </row>
    <row r="46" spans="1:44" x14ac:dyDescent="0.3">
      <c r="O46" s="10" t="s">
        <v>107</v>
      </c>
      <c r="P46" s="10" t="s">
        <v>108</v>
      </c>
      <c r="Q46" s="12" t="s">
        <v>228</v>
      </c>
      <c r="R46" s="23" t="s">
        <v>17</v>
      </c>
      <c r="T46" s="23">
        <v>12</v>
      </c>
      <c r="U46" s="23">
        <v>12</v>
      </c>
      <c r="V46" s="23">
        <v>16</v>
      </c>
      <c r="W46" s="23" t="s">
        <v>17</v>
      </c>
      <c r="X46" s="23" t="s">
        <v>17</v>
      </c>
      <c r="Y46" s="23" t="s">
        <v>17</v>
      </c>
      <c r="Z46" s="23" t="s">
        <v>17</v>
      </c>
      <c r="AA46" s="23" t="s">
        <v>17</v>
      </c>
      <c r="AB46" s="23" t="s">
        <v>17</v>
      </c>
      <c r="AC46" s="23" t="s">
        <v>17</v>
      </c>
      <c r="AD46" s="23" t="s">
        <v>17</v>
      </c>
      <c r="AE46" s="23" t="s">
        <v>17</v>
      </c>
      <c r="AG46" s="23" t="s">
        <v>17</v>
      </c>
      <c r="AH46" s="23" t="s">
        <v>17</v>
      </c>
      <c r="AI46" s="23" t="s">
        <v>17</v>
      </c>
      <c r="AJ46" s="23" t="s">
        <v>17</v>
      </c>
      <c r="AK46" s="23" t="s">
        <v>17</v>
      </c>
      <c r="AL46" s="23" t="s">
        <v>17</v>
      </c>
      <c r="AM46" s="23" t="s">
        <v>17</v>
      </c>
      <c r="AN46" s="23" t="s">
        <v>17</v>
      </c>
      <c r="AO46" s="23" t="s">
        <v>17</v>
      </c>
      <c r="AP46" s="23" t="s">
        <v>17</v>
      </c>
      <c r="AQ46" s="23" t="s">
        <v>17</v>
      </c>
      <c r="AR46" s="23" t="s">
        <v>17</v>
      </c>
    </row>
    <row r="47" spans="1:44" x14ac:dyDescent="0.3">
      <c r="O47" s="10" t="s">
        <v>109</v>
      </c>
      <c r="P47" s="10" t="s">
        <v>110</v>
      </c>
      <c r="Q47" s="12" t="s">
        <v>229</v>
      </c>
      <c r="R47" s="12" t="s">
        <v>229</v>
      </c>
      <c r="T47" s="24">
        <v>15</v>
      </c>
      <c r="U47" s="24">
        <v>15</v>
      </c>
      <c r="V47" s="23" t="s">
        <v>17</v>
      </c>
      <c r="W47" s="23" t="s">
        <v>17</v>
      </c>
      <c r="X47" s="23" t="s">
        <v>17</v>
      </c>
      <c r="Y47" s="23" t="s">
        <v>17</v>
      </c>
      <c r="Z47" s="23" t="s">
        <v>17</v>
      </c>
      <c r="AA47" s="23" t="s">
        <v>17</v>
      </c>
      <c r="AB47" s="23" t="s">
        <v>17</v>
      </c>
      <c r="AC47" s="23" t="s">
        <v>17</v>
      </c>
      <c r="AD47" s="23" t="s">
        <v>17</v>
      </c>
      <c r="AE47" s="23" t="s">
        <v>17</v>
      </c>
      <c r="AG47" s="24">
        <v>15</v>
      </c>
      <c r="AH47" s="24">
        <v>15</v>
      </c>
      <c r="AI47" s="23" t="s">
        <v>17</v>
      </c>
      <c r="AJ47" s="23" t="s">
        <v>17</v>
      </c>
      <c r="AK47" s="23" t="s">
        <v>17</v>
      </c>
      <c r="AL47" s="23" t="s">
        <v>17</v>
      </c>
      <c r="AM47" s="23" t="s">
        <v>17</v>
      </c>
      <c r="AN47" s="23" t="s">
        <v>17</v>
      </c>
      <c r="AO47" s="23" t="s">
        <v>17</v>
      </c>
      <c r="AP47" s="23" t="s">
        <v>17</v>
      </c>
      <c r="AQ47" s="23" t="s">
        <v>17</v>
      </c>
      <c r="AR47" s="23" t="s">
        <v>17</v>
      </c>
    </row>
    <row r="48" spans="1:44" x14ac:dyDescent="0.3">
      <c r="O48" s="10" t="s">
        <v>111</v>
      </c>
      <c r="P48" s="10" t="s">
        <v>112</v>
      </c>
      <c r="Q48" s="12" t="s">
        <v>230</v>
      </c>
      <c r="R48" s="12" t="s">
        <v>230</v>
      </c>
      <c r="T48" s="24">
        <v>12</v>
      </c>
      <c r="U48" s="24">
        <v>12</v>
      </c>
      <c r="V48" s="24">
        <v>13</v>
      </c>
      <c r="W48" s="24">
        <v>13</v>
      </c>
      <c r="X48" s="23" t="s">
        <v>17</v>
      </c>
      <c r="Y48" s="23" t="s">
        <v>17</v>
      </c>
      <c r="Z48" s="23" t="s">
        <v>17</v>
      </c>
      <c r="AA48" s="23" t="s">
        <v>17</v>
      </c>
      <c r="AB48" s="23" t="s">
        <v>17</v>
      </c>
      <c r="AC48" s="23" t="s">
        <v>17</v>
      </c>
      <c r="AD48" s="23" t="s">
        <v>17</v>
      </c>
      <c r="AE48" s="23" t="s">
        <v>17</v>
      </c>
      <c r="AG48" s="24">
        <v>13</v>
      </c>
      <c r="AH48" s="24">
        <v>13</v>
      </c>
      <c r="AI48" s="24">
        <v>12</v>
      </c>
      <c r="AJ48" s="24">
        <v>10</v>
      </c>
      <c r="AK48" s="23" t="s">
        <v>17</v>
      </c>
      <c r="AL48" s="23" t="s">
        <v>17</v>
      </c>
      <c r="AM48" s="23" t="s">
        <v>17</v>
      </c>
      <c r="AN48" s="23" t="s">
        <v>17</v>
      </c>
      <c r="AO48" s="23" t="s">
        <v>17</v>
      </c>
      <c r="AP48" s="23" t="s">
        <v>17</v>
      </c>
      <c r="AQ48" s="23" t="s">
        <v>17</v>
      </c>
      <c r="AR48" s="23" t="s">
        <v>17</v>
      </c>
    </row>
    <row r="49" spans="15:44" x14ac:dyDescent="0.3">
      <c r="O49" s="10" t="s">
        <v>113</v>
      </c>
      <c r="P49" s="10" t="s">
        <v>114</v>
      </c>
      <c r="Q49" s="12" t="s">
        <v>231</v>
      </c>
      <c r="R49" s="12" t="s">
        <v>232</v>
      </c>
      <c r="T49" s="23">
        <v>15</v>
      </c>
      <c r="U49" s="23">
        <v>15</v>
      </c>
      <c r="V49" s="23">
        <v>20</v>
      </c>
      <c r="W49" s="23" t="s">
        <v>17</v>
      </c>
      <c r="X49" s="23" t="s">
        <v>17</v>
      </c>
      <c r="Y49" s="23" t="s">
        <v>17</v>
      </c>
      <c r="Z49" s="23" t="s">
        <v>17</v>
      </c>
      <c r="AA49" s="23" t="s">
        <v>17</v>
      </c>
      <c r="AB49" s="23" t="s">
        <v>17</v>
      </c>
      <c r="AC49" s="23" t="s">
        <v>17</v>
      </c>
      <c r="AD49" s="23" t="s">
        <v>17</v>
      </c>
      <c r="AE49" s="23" t="s">
        <v>17</v>
      </c>
      <c r="AG49" s="23">
        <v>15</v>
      </c>
      <c r="AH49" s="23">
        <v>15</v>
      </c>
      <c r="AI49" s="23">
        <v>20</v>
      </c>
      <c r="AJ49" s="23" t="s">
        <v>17</v>
      </c>
      <c r="AK49" s="23" t="s">
        <v>17</v>
      </c>
      <c r="AL49" s="23" t="s">
        <v>17</v>
      </c>
      <c r="AM49" s="23" t="s">
        <v>17</v>
      </c>
      <c r="AN49" s="23" t="s">
        <v>17</v>
      </c>
      <c r="AO49" s="23" t="s">
        <v>17</v>
      </c>
      <c r="AP49" s="23" t="s">
        <v>17</v>
      </c>
      <c r="AQ49" s="23" t="s">
        <v>17</v>
      </c>
      <c r="AR49" s="23" t="s">
        <v>17</v>
      </c>
    </row>
    <row r="50" spans="15:44" x14ac:dyDescent="0.3">
      <c r="O50" s="10" t="s">
        <v>115</v>
      </c>
      <c r="P50" s="10" t="s">
        <v>116</v>
      </c>
      <c r="Q50" s="12" t="s">
        <v>233</v>
      </c>
      <c r="R50" s="12" t="s">
        <v>233</v>
      </c>
      <c r="T50" s="24">
        <v>15</v>
      </c>
      <c r="U50" s="24">
        <v>11</v>
      </c>
      <c r="V50" s="23" t="s">
        <v>17</v>
      </c>
      <c r="W50" s="23" t="s">
        <v>17</v>
      </c>
      <c r="X50" s="23" t="s">
        <v>17</v>
      </c>
      <c r="Y50" s="23" t="s">
        <v>17</v>
      </c>
      <c r="Z50" s="23" t="s">
        <v>17</v>
      </c>
      <c r="AA50" s="23" t="s">
        <v>17</v>
      </c>
      <c r="AB50" s="23" t="s">
        <v>17</v>
      </c>
      <c r="AC50" s="23" t="s">
        <v>17</v>
      </c>
      <c r="AD50" s="23" t="s">
        <v>17</v>
      </c>
      <c r="AE50" s="23" t="s">
        <v>17</v>
      </c>
      <c r="AG50" s="24">
        <v>15</v>
      </c>
      <c r="AH50" s="24">
        <v>11</v>
      </c>
      <c r="AI50" s="23" t="s">
        <v>17</v>
      </c>
      <c r="AJ50" s="23" t="s">
        <v>17</v>
      </c>
      <c r="AK50" s="23" t="s">
        <v>17</v>
      </c>
      <c r="AL50" s="23" t="s">
        <v>17</v>
      </c>
      <c r="AM50" s="23" t="s">
        <v>17</v>
      </c>
      <c r="AN50" s="23" t="s">
        <v>17</v>
      </c>
      <c r="AO50" s="23" t="s">
        <v>17</v>
      </c>
      <c r="AP50" s="23" t="s">
        <v>17</v>
      </c>
      <c r="AQ50" s="23" t="s">
        <v>17</v>
      </c>
      <c r="AR50" s="23" t="s">
        <v>17</v>
      </c>
    </row>
    <row r="51" spans="15:44" x14ac:dyDescent="0.3">
      <c r="O51" s="10" t="s">
        <v>117</v>
      </c>
      <c r="P51" s="10" t="s">
        <v>118</v>
      </c>
      <c r="Q51" s="12" t="s">
        <v>234</v>
      </c>
      <c r="R51" s="23" t="s">
        <v>17</v>
      </c>
      <c r="T51" s="24">
        <v>15</v>
      </c>
      <c r="U51" s="23" t="s">
        <v>17</v>
      </c>
      <c r="V51" s="23" t="s">
        <v>17</v>
      </c>
      <c r="W51" s="23" t="s">
        <v>17</v>
      </c>
      <c r="X51" s="23" t="s">
        <v>17</v>
      </c>
      <c r="Y51" s="23" t="s">
        <v>17</v>
      </c>
      <c r="Z51" s="23" t="s">
        <v>17</v>
      </c>
      <c r="AA51" s="23" t="s">
        <v>17</v>
      </c>
      <c r="AB51" s="23" t="s">
        <v>17</v>
      </c>
      <c r="AC51" s="23" t="s">
        <v>17</v>
      </c>
      <c r="AD51" s="23" t="s">
        <v>17</v>
      </c>
      <c r="AE51" s="23" t="s">
        <v>17</v>
      </c>
      <c r="AG51" s="23" t="s">
        <v>17</v>
      </c>
      <c r="AH51" s="23" t="s">
        <v>17</v>
      </c>
      <c r="AI51" s="23" t="s">
        <v>17</v>
      </c>
      <c r="AJ51" s="23" t="s">
        <v>17</v>
      </c>
      <c r="AK51" s="23" t="s">
        <v>17</v>
      </c>
      <c r="AL51" s="23" t="s">
        <v>17</v>
      </c>
      <c r="AM51" s="23" t="s">
        <v>17</v>
      </c>
      <c r="AN51" s="23" t="s">
        <v>17</v>
      </c>
      <c r="AO51" s="23" t="s">
        <v>17</v>
      </c>
      <c r="AP51" s="23" t="s">
        <v>17</v>
      </c>
      <c r="AQ51" s="23" t="s">
        <v>17</v>
      </c>
      <c r="AR51" s="23" t="s">
        <v>17</v>
      </c>
    </row>
    <row r="52" spans="15:44" x14ac:dyDescent="0.3">
      <c r="O52" s="10" t="s">
        <v>119</v>
      </c>
      <c r="P52" s="10" t="s">
        <v>120</v>
      </c>
      <c r="Q52" s="23" t="s">
        <v>17</v>
      </c>
      <c r="R52" s="12" t="s">
        <v>235</v>
      </c>
      <c r="T52" s="23" t="s">
        <v>17</v>
      </c>
      <c r="U52" s="23" t="s">
        <v>17</v>
      </c>
      <c r="V52" s="23" t="s">
        <v>17</v>
      </c>
      <c r="W52" s="23" t="s">
        <v>17</v>
      </c>
      <c r="X52" s="23" t="s">
        <v>17</v>
      </c>
      <c r="Y52" s="23" t="s">
        <v>17</v>
      </c>
      <c r="Z52" s="23" t="s">
        <v>17</v>
      </c>
      <c r="AA52" s="23" t="s">
        <v>17</v>
      </c>
      <c r="AB52" s="23" t="s">
        <v>17</v>
      </c>
      <c r="AC52" s="23" t="s">
        <v>17</v>
      </c>
      <c r="AD52" s="23" t="s">
        <v>17</v>
      </c>
      <c r="AE52" s="23" t="s">
        <v>17</v>
      </c>
      <c r="AG52" s="23">
        <v>16</v>
      </c>
      <c r="AH52" s="23">
        <v>9</v>
      </c>
      <c r="AI52" s="23" t="s">
        <v>17</v>
      </c>
      <c r="AJ52" s="23" t="s">
        <v>17</v>
      </c>
      <c r="AK52" s="23" t="s">
        <v>17</v>
      </c>
      <c r="AL52" s="23" t="s">
        <v>17</v>
      </c>
      <c r="AM52" s="23" t="s">
        <v>17</v>
      </c>
      <c r="AN52" s="23" t="s">
        <v>17</v>
      </c>
      <c r="AO52" s="23" t="s">
        <v>17</v>
      </c>
      <c r="AP52" s="23" t="s">
        <v>17</v>
      </c>
      <c r="AQ52" s="23" t="s">
        <v>17</v>
      </c>
      <c r="AR52" s="23" t="s">
        <v>17</v>
      </c>
    </row>
    <row r="53" spans="15:44" x14ac:dyDescent="0.3">
      <c r="O53" s="10" t="s">
        <v>121</v>
      </c>
      <c r="P53" s="10" t="s">
        <v>122</v>
      </c>
      <c r="Q53" s="12" t="s">
        <v>236</v>
      </c>
      <c r="R53" s="12" t="s">
        <v>236</v>
      </c>
      <c r="T53" s="24">
        <v>14</v>
      </c>
      <c r="U53" s="24">
        <v>11</v>
      </c>
      <c r="V53" s="24">
        <v>13</v>
      </c>
      <c r="W53" s="24">
        <v>15</v>
      </c>
      <c r="X53" s="24">
        <v>14</v>
      </c>
      <c r="Y53" s="24">
        <v>11</v>
      </c>
      <c r="Z53" s="24">
        <v>19</v>
      </c>
      <c r="AA53" s="24">
        <v>20</v>
      </c>
      <c r="AB53" s="24">
        <v>20</v>
      </c>
      <c r="AC53" s="23" t="s">
        <v>17</v>
      </c>
      <c r="AD53" s="23" t="s">
        <v>17</v>
      </c>
      <c r="AE53" s="23" t="s">
        <v>17</v>
      </c>
      <c r="AG53" s="24">
        <v>13</v>
      </c>
      <c r="AH53" s="24">
        <v>12</v>
      </c>
      <c r="AI53" s="24">
        <v>12</v>
      </c>
      <c r="AJ53" s="24">
        <v>13</v>
      </c>
      <c r="AK53" s="23" t="s">
        <v>17</v>
      </c>
      <c r="AL53" s="23" t="s">
        <v>17</v>
      </c>
      <c r="AM53" s="23" t="s">
        <v>17</v>
      </c>
      <c r="AN53" s="23" t="s">
        <v>17</v>
      </c>
      <c r="AO53" s="23" t="s">
        <v>17</v>
      </c>
      <c r="AP53" s="23" t="s">
        <v>17</v>
      </c>
      <c r="AQ53" s="23" t="s">
        <v>17</v>
      </c>
      <c r="AR53" s="23" t="s">
        <v>17</v>
      </c>
    </row>
    <row r="54" spans="15:44" x14ac:dyDescent="0.3">
      <c r="O54" s="10" t="s">
        <v>123</v>
      </c>
      <c r="P54" s="10" t="s">
        <v>124</v>
      </c>
      <c r="Q54" s="12" t="s">
        <v>237</v>
      </c>
      <c r="R54" s="12" t="s">
        <v>237</v>
      </c>
      <c r="T54" s="24">
        <v>13</v>
      </c>
      <c r="U54" s="24">
        <v>12</v>
      </c>
      <c r="V54" s="24">
        <v>15</v>
      </c>
      <c r="W54" s="23" t="s">
        <v>17</v>
      </c>
      <c r="X54" s="23" t="s">
        <v>17</v>
      </c>
      <c r="Y54" s="23" t="s">
        <v>17</v>
      </c>
      <c r="Z54" s="23" t="s">
        <v>17</v>
      </c>
      <c r="AA54" s="23" t="s">
        <v>17</v>
      </c>
      <c r="AB54" s="23" t="s">
        <v>17</v>
      </c>
      <c r="AC54" s="23" t="s">
        <v>17</v>
      </c>
      <c r="AD54" s="23" t="s">
        <v>17</v>
      </c>
      <c r="AE54" s="23" t="s">
        <v>17</v>
      </c>
      <c r="AG54" s="24">
        <v>12</v>
      </c>
      <c r="AH54" s="24">
        <v>11</v>
      </c>
      <c r="AI54" s="23">
        <v>12</v>
      </c>
      <c r="AJ54" s="23" t="s">
        <v>17</v>
      </c>
      <c r="AK54" s="23" t="s">
        <v>17</v>
      </c>
      <c r="AL54" s="23" t="s">
        <v>17</v>
      </c>
      <c r="AM54" s="23" t="s">
        <v>17</v>
      </c>
      <c r="AN54" s="23" t="s">
        <v>17</v>
      </c>
      <c r="AO54" s="23" t="s">
        <v>17</v>
      </c>
      <c r="AP54" s="23" t="s">
        <v>17</v>
      </c>
      <c r="AQ54" s="23" t="s">
        <v>17</v>
      </c>
      <c r="AR54" s="23" t="s">
        <v>17</v>
      </c>
    </row>
    <row r="55" spans="15:44" x14ac:dyDescent="0.3">
      <c r="O55" s="10" t="s">
        <v>19</v>
      </c>
      <c r="P55" s="10" t="s">
        <v>125</v>
      </c>
      <c r="Q55" s="12" t="s">
        <v>238</v>
      </c>
      <c r="R55" s="12" t="s">
        <v>239</v>
      </c>
      <c r="T55" s="24">
        <v>15</v>
      </c>
      <c r="U55" s="24">
        <v>15</v>
      </c>
      <c r="V55" s="24">
        <v>15</v>
      </c>
      <c r="W55" s="24">
        <v>15</v>
      </c>
      <c r="X55" s="23" t="s">
        <v>17</v>
      </c>
      <c r="Y55" s="23" t="s">
        <v>17</v>
      </c>
      <c r="Z55" s="23" t="s">
        <v>17</v>
      </c>
      <c r="AA55" s="23" t="s">
        <v>17</v>
      </c>
      <c r="AB55" s="23" t="s">
        <v>17</v>
      </c>
      <c r="AC55" s="23" t="s">
        <v>17</v>
      </c>
      <c r="AD55" s="23" t="s">
        <v>17</v>
      </c>
      <c r="AE55" s="23" t="s">
        <v>17</v>
      </c>
      <c r="AG55" s="24">
        <v>15</v>
      </c>
      <c r="AH55" s="24">
        <v>15</v>
      </c>
      <c r="AI55" s="24">
        <v>12</v>
      </c>
      <c r="AJ55" s="24">
        <v>15</v>
      </c>
      <c r="AK55" s="23" t="s">
        <v>17</v>
      </c>
      <c r="AL55" s="23" t="s">
        <v>17</v>
      </c>
      <c r="AM55" s="23" t="s">
        <v>17</v>
      </c>
      <c r="AN55" s="23" t="s">
        <v>17</v>
      </c>
      <c r="AO55" s="23" t="s">
        <v>17</v>
      </c>
      <c r="AP55" s="23" t="s">
        <v>17</v>
      </c>
      <c r="AQ55" s="23" t="s">
        <v>17</v>
      </c>
      <c r="AR55" s="23" t="s">
        <v>17</v>
      </c>
    </row>
    <row r="56" spans="15:44" x14ac:dyDescent="0.3">
      <c r="O56" s="10" t="s">
        <v>126</v>
      </c>
      <c r="P56" s="10" t="s">
        <v>127</v>
      </c>
      <c r="Q56" s="12" t="s">
        <v>240</v>
      </c>
      <c r="R56" s="12" t="s">
        <v>241</v>
      </c>
      <c r="T56" s="24">
        <v>13</v>
      </c>
      <c r="U56" s="24">
        <v>13</v>
      </c>
      <c r="V56" s="24">
        <v>13</v>
      </c>
      <c r="W56" s="24">
        <v>13</v>
      </c>
      <c r="X56" s="24">
        <v>13</v>
      </c>
      <c r="Y56" s="23">
        <v>16</v>
      </c>
      <c r="Z56" s="23" t="s">
        <v>17</v>
      </c>
      <c r="AA56" s="23" t="s">
        <v>17</v>
      </c>
      <c r="AB56" s="23" t="s">
        <v>17</v>
      </c>
      <c r="AC56" s="23" t="s">
        <v>17</v>
      </c>
      <c r="AD56" s="23" t="s">
        <v>17</v>
      </c>
      <c r="AE56" s="23" t="s">
        <v>17</v>
      </c>
      <c r="AG56" s="24">
        <v>13</v>
      </c>
      <c r="AH56" s="24">
        <v>13</v>
      </c>
      <c r="AI56" s="24">
        <v>12</v>
      </c>
      <c r="AJ56" s="23">
        <v>12</v>
      </c>
      <c r="AK56" s="24">
        <v>13</v>
      </c>
      <c r="AL56" s="23" t="s">
        <v>17</v>
      </c>
      <c r="AM56" s="23" t="s">
        <v>17</v>
      </c>
      <c r="AN56" s="23" t="s">
        <v>17</v>
      </c>
      <c r="AO56" s="23" t="s">
        <v>17</v>
      </c>
      <c r="AP56" s="23" t="s">
        <v>17</v>
      </c>
      <c r="AQ56" s="23" t="s">
        <v>17</v>
      </c>
      <c r="AR56" s="23" t="s">
        <v>17</v>
      </c>
    </row>
    <row r="57" spans="15:44" x14ac:dyDescent="0.3">
      <c r="O57" s="10" t="s">
        <v>128</v>
      </c>
      <c r="P57" s="10" t="s">
        <v>129</v>
      </c>
      <c r="Q57" s="12" t="s">
        <v>242</v>
      </c>
      <c r="R57" s="12" t="s">
        <v>242</v>
      </c>
      <c r="T57" s="24">
        <v>15</v>
      </c>
      <c r="U57" s="24">
        <v>15</v>
      </c>
      <c r="V57" s="24">
        <v>15</v>
      </c>
      <c r="W57" s="24">
        <v>15</v>
      </c>
      <c r="X57" s="24">
        <v>20</v>
      </c>
      <c r="Y57" s="23" t="s">
        <v>17</v>
      </c>
      <c r="Z57" s="23" t="s">
        <v>17</v>
      </c>
      <c r="AA57" s="23" t="s">
        <v>17</v>
      </c>
      <c r="AB57" s="23" t="s">
        <v>17</v>
      </c>
      <c r="AC57" s="23" t="s">
        <v>17</v>
      </c>
      <c r="AD57" s="23" t="s">
        <v>17</v>
      </c>
      <c r="AE57" s="23" t="s">
        <v>17</v>
      </c>
      <c r="AG57" s="24">
        <v>15</v>
      </c>
      <c r="AH57" s="24">
        <v>15</v>
      </c>
      <c r="AI57" s="24">
        <v>15</v>
      </c>
      <c r="AJ57" s="24">
        <v>15</v>
      </c>
      <c r="AK57" s="24">
        <v>20</v>
      </c>
      <c r="AL57" s="23" t="s">
        <v>17</v>
      </c>
      <c r="AM57" s="23" t="s">
        <v>17</v>
      </c>
      <c r="AN57" s="23" t="s">
        <v>17</v>
      </c>
      <c r="AO57" s="23" t="s">
        <v>17</v>
      </c>
      <c r="AP57" s="23" t="s">
        <v>17</v>
      </c>
      <c r="AQ57" s="23" t="s">
        <v>17</v>
      </c>
      <c r="AR57" s="23" t="s">
        <v>17</v>
      </c>
    </row>
    <row r="58" spans="15:44" x14ac:dyDescent="0.3">
      <c r="O58" s="10" t="s">
        <v>130</v>
      </c>
      <c r="P58" s="10" t="s">
        <v>131</v>
      </c>
      <c r="Q58" s="12" t="s">
        <v>243</v>
      </c>
      <c r="R58" s="12" t="s">
        <v>244</v>
      </c>
      <c r="T58" s="24">
        <v>15</v>
      </c>
      <c r="U58" s="24">
        <v>15</v>
      </c>
      <c r="V58" s="24">
        <v>15</v>
      </c>
      <c r="W58" s="23" t="s">
        <v>17</v>
      </c>
      <c r="X58" s="23" t="s">
        <v>17</v>
      </c>
      <c r="Y58" s="23" t="s">
        <v>17</v>
      </c>
      <c r="Z58" s="23" t="s">
        <v>17</v>
      </c>
      <c r="AA58" s="23" t="s">
        <v>17</v>
      </c>
      <c r="AB58" s="23" t="s">
        <v>17</v>
      </c>
      <c r="AC58" s="23" t="s">
        <v>17</v>
      </c>
      <c r="AD58" s="23" t="s">
        <v>17</v>
      </c>
      <c r="AE58" s="23" t="s">
        <v>17</v>
      </c>
      <c r="AG58" s="24">
        <v>15</v>
      </c>
      <c r="AH58" s="24">
        <v>15</v>
      </c>
      <c r="AI58" s="24">
        <v>15</v>
      </c>
      <c r="AJ58" s="23" t="s">
        <v>17</v>
      </c>
      <c r="AK58" s="23" t="s">
        <v>17</v>
      </c>
      <c r="AL58" s="23" t="s">
        <v>17</v>
      </c>
      <c r="AM58" s="23" t="s">
        <v>17</v>
      </c>
      <c r="AN58" s="23" t="s">
        <v>17</v>
      </c>
      <c r="AO58" s="23" t="s">
        <v>17</v>
      </c>
      <c r="AP58" s="23" t="s">
        <v>17</v>
      </c>
      <c r="AQ58" s="23" t="s">
        <v>17</v>
      </c>
      <c r="AR58" s="23" t="s">
        <v>17</v>
      </c>
    </row>
    <row r="59" spans="15:44" x14ac:dyDescent="0.3">
      <c r="O59" s="10" t="s">
        <v>132</v>
      </c>
      <c r="P59" s="10" t="s">
        <v>133</v>
      </c>
      <c r="Q59" s="12" t="s">
        <v>245</v>
      </c>
      <c r="R59" s="23" t="s">
        <v>17</v>
      </c>
      <c r="T59" s="24">
        <v>13</v>
      </c>
      <c r="U59" s="24">
        <v>10</v>
      </c>
      <c r="V59" s="23" t="s">
        <v>17</v>
      </c>
      <c r="W59" s="23" t="s">
        <v>17</v>
      </c>
      <c r="X59" s="23" t="s">
        <v>17</v>
      </c>
      <c r="Y59" s="23" t="s">
        <v>17</v>
      </c>
      <c r="Z59" s="23" t="s">
        <v>17</v>
      </c>
      <c r="AA59" s="23" t="s">
        <v>17</v>
      </c>
      <c r="AB59" s="23" t="s">
        <v>17</v>
      </c>
      <c r="AC59" s="23" t="s">
        <v>17</v>
      </c>
      <c r="AD59" s="23" t="s">
        <v>17</v>
      </c>
      <c r="AE59" s="23" t="s">
        <v>17</v>
      </c>
      <c r="AG59" s="23" t="s">
        <v>17</v>
      </c>
      <c r="AH59" s="23" t="s">
        <v>17</v>
      </c>
      <c r="AI59" s="23" t="s">
        <v>17</v>
      </c>
      <c r="AJ59" s="23" t="s">
        <v>17</v>
      </c>
      <c r="AK59" s="23" t="s">
        <v>17</v>
      </c>
      <c r="AL59" s="23" t="s">
        <v>17</v>
      </c>
      <c r="AM59" s="23" t="s">
        <v>17</v>
      </c>
      <c r="AN59" s="23" t="s">
        <v>17</v>
      </c>
      <c r="AO59" s="23" t="s">
        <v>17</v>
      </c>
      <c r="AP59" s="23" t="s">
        <v>17</v>
      </c>
      <c r="AQ59" s="23" t="s">
        <v>17</v>
      </c>
      <c r="AR59" s="23" t="s">
        <v>17</v>
      </c>
    </row>
    <row r="60" spans="15:44" x14ac:dyDescent="0.3">
      <c r="O60" s="10" t="s">
        <v>134</v>
      </c>
      <c r="P60" s="10" t="s">
        <v>135</v>
      </c>
      <c r="Q60" s="12" t="s">
        <v>246</v>
      </c>
      <c r="R60" s="23" t="s">
        <v>17</v>
      </c>
      <c r="T60" s="24">
        <v>13</v>
      </c>
      <c r="U60" s="24">
        <v>13</v>
      </c>
      <c r="V60" s="24">
        <v>12</v>
      </c>
      <c r="W60" s="23">
        <v>12</v>
      </c>
      <c r="X60" s="23" t="s">
        <v>17</v>
      </c>
      <c r="Y60" s="23" t="s">
        <v>17</v>
      </c>
      <c r="Z60" s="23" t="s">
        <v>17</v>
      </c>
      <c r="AA60" s="23" t="s">
        <v>17</v>
      </c>
      <c r="AB60" s="23" t="s">
        <v>17</v>
      </c>
      <c r="AC60" s="23" t="s">
        <v>17</v>
      </c>
      <c r="AD60" s="23" t="s">
        <v>17</v>
      </c>
      <c r="AE60" s="23" t="s">
        <v>17</v>
      </c>
      <c r="AG60" s="23" t="s">
        <v>17</v>
      </c>
      <c r="AH60" s="23" t="s">
        <v>17</v>
      </c>
      <c r="AI60" s="23" t="s">
        <v>17</v>
      </c>
      <c r="AJ60" s="23" t="s">
        <v>17</v>
      </c>
      <c r="AK60" s="23" t="s">
        <v>17</v>
      </c>
      <c r="AL60" s="23" t="s">
        <v>17</v>
      </c>
      <c r="AM60" s="23" t="s">
        <v>17</v>
      </c>
      <c r="AN60" s="23" t="s">
        <v>17</v>
      </c>
      <c r="AO60" s="23" t="s">
        <v>17</v>
      </c>
      <c r="AP60" s="23" t="s">
        <v>17</v>
      </c>
      <c r="AQ60" s="23" t="s">
        <v>17</v>
      </c>
      <c r="AR60" s="23" t="s">
        <v>17</v>
      </c>
    </row>
    <row r="61" spans="15:44" x14ac:dyDescent="0.3">
      <c r="O61" s="10" t="s">
        <v>136</v>
      </c>
      <c r="P61" s="10" t="s">
        <v>137</v>
      </c>
      <c r="Q61" s="23" t="s">
        <v>17</v>
      </c>
      <c r="R61" s="12" t="s">
        <v>247</v>
      </c>
      <c r="T61" s="23" t="s">
        <v>17</v>
      </c>
      <c r="U61" s="23" t="s">
        <v>17</v>
      </c>
      <c r="V61" s="23" t="s">
        <v>17</v>
      </c>
      <c r="W61" s="23" t="s">
        <v>17</v>
      </c>
      <c r="X61" s="23" t="s">
        <v>17</v>
      </c>
      <c r="Y61" s="23" t="s">
        <v>17</v>
      </c>
      <c r="Z61" s="23" t="s">
        <v>17</v>
      </c>
      <c r="AA61" s="23" t="s">
        <v>17</v>
      </c>
      <c r="AB61" s="23" t="s">
        <v>17</v>
      </c>
      <c r="AC61" s="23" t="s">
        <v>17</v>
      </c>
      <c r="AD61" s="23" t="s">
        <v>17</v>
      </c>
      <c r="AE61" s="23" t="s">
        <v>17</v>
      </c>
      <c r="AG61" s="24">
        <v>11</v>
      </c>
      <c r="AH61" s="23" t="s">
        <v>17</v>
      </c>
      <c r="AI61" s="23" t="s">
        <v>17</v>
      </c>
      <c r="AJ61" s="23" t="s">
        <v>17</v>
      </c>
      <c r="AK61" s="23" t="s">
        <v>17</v>
      </c>
      <c r="AL61" s="23" t="s">
        <v>17</v>
      </c>
      <c r="AM61" s="23" t="s">
        <v>17</v>
      </c>
      <c r="AN61" s="23" t="s">
        <v>17</v>
      </c>
      <c r="AO61" s="23" t="s">
        <v>17</v>
      </c>
      <c r="AP61" s="23" t="s">
        <v>17</v>
      </c>
      <c r="AQ61" s="23" t="s">
        <v>17</v>
      </c>
      <c r="AR61" s="23" t="s">
        <v>17</v>
      </c>
    </row>
    <row r="62" spans="15:44" x14ac:dyDescent="0.3">
      <c r="O62" s="10" t="s">
        <v>138</v>
      </c>
      <c r="P62" s="10" t="s">
        <v>139</v>
      </c>
      <c r="Q62" s="12" t="s">
        <v>248</v>
      </c>
      <c r="R62" s="23" t="s">
        <v>17</v>
      </c>
      <c r="T62" s="24">
        <v>12</v>
      </c>
      <c r="U62" s="24">
        <v>14</v>
      </c>
      <c r="V62" s="24">
        <v>8</v>
      </c>
      <c r="W62" s="23" t="s">
        <v>17</v>
      </c>
      <c r="X62" s="23" t="s">
        <v>17</v>
      </c>
      <c r="Y62" s="23" t="s">
        <v>17</v>
      </c>
      <c r="Z62" s="23" t="s">
        <v>17</v>
      </c>
      <c r="AA62" s="23" t="s">
        <v>17</v>
      </c>
      <c r="AB62" s="23" t="s">
        <v>17</v>
      </c>
      <c r="AC62" s="23" t="s">
        <v>17</v>
      </c>
      <c r="AD62" s="23" t="s">
        <v>17</v>
      </c>
      <c r="AE62" s="23" t="s">
        <v>17</v>
      </c>
      <c r="AG62" s="23" t="s">
        <v>17</v>
      </c>
      <c r="AH62" s="23" t="s">
        <v>17</v>
      </c>
      <c r="AI62" s="23" t="s">
        <v>17</v>
      </c>
      <c r="AJ62" s="23" t="s">
        <v>17</v>
      </c>
      <c r="AK62" s="23" t="s">
        <v>17</v>
      </c>
      <c r="AL62" s="23" t="s">
        <v>17</v>
      </c>
      <c r="AM62" s="23" t="s">
        <v>17</v>
      </c>
      <c r="AN62" s="23" t="s">
        <v>17</v>
      </c>
      <c r="AO62" s="23" t="s">
        <v>17</v>
      </c>
      <c r="AP62" s="23" t="s">
        <v>17</v>
      </c>
      <c r="AQ62" s="23" t="s">
        <v>17</v>
      </c>
      <c r="AR62" s="23" t="s">
        <v>17</v>
      </c>
    </row>
    <row r="63" spans="15:44" x14ac:dyDescent="0.3">
      <c r="O63" s="10" t="s">
        <v>140</v>
      </c>
      <c r="P63" s="10" t="s">
        <v>141</v>
      </c>
      <c r="Q63" s="12" t="s">
        <v>249</v>
      </c>
      <c r="R63" s="12" t="s">
        <v>250</v>
      </c>
      <c r="T63" s="24">
        <v>13</v>
      </c>
      <c r="U63" s="24">
        <v>12</v>
      </c>
      <c r="V63" s="24">
        <v>12</v>
      </c>
      <c r="W63" s="23">
        <v>14</v>
      </c>
      <c r="X63" s="23" t="s">
        <v>17</v>
      </c>
      <c r="Y63" s="23" t="s">
        <v>17</v>
      </c>
      <c r="Z63" s="23" t="s">
        <v>17</v>
      </c>
      <c r="AA63" s="23" t="s">
        <v>17</v>
      </c>
      <c r="AB63" s="23" t="s">
        <v>17</v>
      </c>
      <c r="AC63" s="23" t="s">
        <v>17</v>
      </c>
      <c r="AD63" s="23" t="s">
        <v>17</v>
      </c>
      <c r="AE63" s="23" t="s">
        <v>17</v>
      </c>
      <c r="AG63" s="24">
        <v>12</v>
      </c>
      <c r="AH63" s="24">
        <v>12</v>
      </c>
      <c r="AI63" s="24">
        <v>10</v>
      </c>
      <c r="AJ63" s="23" t="s">
        <v>17</v>
      </c>
      <c r="AK63" s="23" t="s">
        <v>17</v>
      </c>
      <c r="AL63" s="23" t="s">
        <v>17</v>
      </c>
      <c r="AM63" s="23" t="s">
        <v>17</v>
      </c>
      <c r="AN63" s="23" t="s">
        <v>17</v>
      </c>
      <c r="AO63" s="23" t="s">
        <v>17</v>
      </c>
      <c r="AP63" s="23" t="s">
        <v>17</v>
      </c>
      <c r="AQ63" s="23" t="s">
        <v>17</v>
      </c>
      <c r="AR63" s="23" t="s">
        <v>17</v>
      </c>
    </row>
    <row r="64" spans="15:44" x14ac:dyDescent="0.3">
      <c r="O64" s="10" t="s">
        <v>142</v>
      </c>
      <c r="P64" s="10" t="s">
        <v>143</v>
      </c>
      <c r="Q64" s="12" t="s">
        <v>251</v>
      </c>
      <c r="R64" s="12" t="s">
        <v>252</v>
      </c>
      <c r="T64" s="24">
        <v>12</v>
      </c>
      <c r="U64" s="24">
        <v>11</v>
      </c>
      <c r="V64" s="23" t="s">
        <v>17</v>
      </c>
      <c r="W64" s="23" t="s">
        <v>17</v>
      </c>
      <c r="X64" s="23" t="s">
        <v>17</v>
      </c>
      <c r="Y64" s="23" t="s">
        <v>17</v>
      </c>
      <c r="Z64" s="23" t="s">
        <v>17</v>
      </c>
      <c r="AA64" s="23" t="s">
        <v>17</v>
      </c>
      <c r="AB64" s="23" t="s">
        <v>17</v>
      </c>
      <c r="AC64" s="23" t="s">
        <v>17</v>
      </c>
      <c r="AD64" s="23" t="s">
        <v>17</v>
      </c>
      <c r="AE64" s="23" t="s">
        <v>17</v>
      </c>
      <c r="AG64" s="24">
        <v>12</v>
      </c>
      <c r="AH64" s="24">
        <v>11</v>
      </c>
      <c r="AI64" s="23" t="s">
        <v>17</v>
      </c>
      <c r="AJ64" s="23" t="s">
        <v>17</v>
      </c>
      <c r="AK64" s="23" t="s">
        <v>17</v>
      </c>
      <c r="AL64" s="23" t="s">
        <v>17</v>
      </c>
      <c r="AM64" s="23" t="s">
        <v>17</v>
      </c>
      <c r="AN64" s="23" t="s">
        <v>17</v>
      </c>
      <c r="AO64" s="23" t="s">
        <v>17</v>
      </c>
      <c r="AP64" s="23" t="s">
        <v>17</v>
      </c>
      <c r="AQ64" s="23" t="s">
        <v>17</v>
      </c>
      <c r="AR64" s="23" t="s">
        <v>17</v>
      </c>
    </row>
    <row r="65" spans="15:44" x14ac:dyDescent="0.3">
      <c r="O65" s="10" t="s">
        <v>144</v>
      </c>
      <c r="P65" s="10" t="s">
        <v>145</v>
      </c>
      <c r="Q65" s="12" t="s">
        <v>253</v>
      </c>
      <c r="R65" s="12" t="s">
        <v>254</v>
      </c>
      <c r="T65" s="24">
        <v>13</v>
      </c>
      <c r="U65" s="24">
        <v>12</v>
      </c>
      <c r="V65" s="24">
        <v>13</v>
      </c>
      <c r="W65" s="24">
        <v>13</v>
      </c>
      <c r="X65" s="24">
        <v>13</v>
      </c>
      <c r="Y65" s="23">
        <v>15</v>
      </c>
      <c r="Z65" s="23">
        <v>12</v>
      </c>
      <c r="AA65" s="23">
        <v>12</v>
      </c>
      <c r="AB65" s="23" t="s">
        <v>17</v>
      </c>
      <c r="AC65" s="23" t="s">
        <v>17</v>
      </c>
      <c r="AD65" s="23" t="s">
        <v>17</v>
      </c>
      <c r="AE65" s="23" t="s">
        <v>17</v>
      </c>
      <c r="AG65" s="24">
        <v>14</v>
      </c>
      <c r="AH65" s="24">
        <v>13</v>
      </c>
      <c r="AI65" s="24">
        <v>13</v>
      </c>
      <c r="AJ65" s="23">
        <v>15</v>
      </c>
      <c r="AK65" s="23">
        <v>12</v>
      </c>
      <c r="AL65" s="23">
        <v>15</v>
      </c>
      <c r="AM65" s="23" t="s">
        <v>17</v>
      </c>
      <c r="AN65" s="23" t="s">
        <v>17</v>
      </c>
      <c r="AO65" s="23" t="s">
        <v>17</v>
      </c>
      <c r="AP65" s="23" t="s">
        <v>17</v>
      </c>
      <c r="AQ65" s="23" t="s">
        <v>17</v>
      </c>
      <c r="AR65" s="23" t="s">
        <v>17</v>
      </c>
    </row>
    <row r="66" spans="15:44" x14ac:dyDescent="0.3">
      <c r="O66" s="10" t="s">
        <v>146</v>
      </c>
      <c r="P66" s="10" t="s">
        <v>147</v>
      </c>
      <c r="Q66" s="12" t="s">
        <v>255</v>
      </c>
      <c r="R66" s="23" t="s">
        <v>17</v>
      </c>
      <c r="T66" s="23">
        <v>20</v>
      </c>
      <c r="U66" s="23">
        <v>13</v>
      </c>
      <c r="V66" s="23">
        <v>12</v>
      </c>
      <c r="W66" s="23">
        <v>12</v>
      </c>
      <c r="X66" s="23" t="s">
        <v>17</v>
      </c>
      <c r="Y66" s="23" t="s">
        <v>17</v>
      </c>
      <c r="Z66" s="23" t="s">
        <v>17</v>
      </c>
      <c r="AA66" s="23" t="s">
        <v>17</v>
      </c>
      <c r="AB66" s="23" t="s">
        <v>17</v>
      </c>
      <c r="AC66" s="23" t="s">
        <v>17</v>
      </c>
      <c r="AD66" s="23" t="s">
        <v>17</v>
      </c>
      <c r="AE66" s="23" t="s">
        <v>17</v>
      </c>
      <c r="AG66" s="23" t="s">
        <v>17</v>
      </c>
      <c r="AH66" s="23" t="s">
        <v>17</v>
      </c>
      <c r="AI66" s="23" t="s">
        <v>17</v>
      </c>
      <c r="AJ66" s="23" t="s">
        <v>17</v>
      </c>
      <c r="AK66" s="23" t="s">
        <v>17</v>
      </c>
      <c r="AL66" s="23" t="s">
        <v>17</v>
      </c>
      <c r="AM66" s="23" t="s">
        <v>17</v>
      </c>
      <c r="AN66" s="23" t="s">
        <v>17</v>
      </c>
      <c r="AO66" s="23" t="s">
        <v>17</v>
      </c>
      <c r="AP66" s="23" t="s">
        <v>17</v>
      </c>
      <c r="AQ66" s="23" t="s">
        <v>17</v>
      </c>
      <c r="AR66" s="23" t="s">
        <v>17</v>
      </c>
    </row>
    <row r="67" spans="15:44" x14ac:dyDescent="0.3">
      <c r="O67" s="10" t="s">
        <v>148</v>
      </c>
      <c r="P67" s="10" t="s">
        <v>149</v>
      </c>
      <c r="Q67" s="12" t="s">
        <v>256</v>
      </c>
      <c r="R67" s="12" t="s">
        <v>256</v>
      </c>
      <c r="T67" s="24">
        <v>10</v>
      </c>
      <c r="U67" s="23" t="s">
        <v>17</v>
      </c>
      <c r="V67" s="23" t="s">
        <v>17</v>
      </c>
      <c r="W67" s="23" t="s">
        <v>17</v>
      </c>
      <c r="X67" s="23" t="s">
        <v>17</v>
      </c>
      <c r="Y67" s="23" t="s">
        <v>17</v>
      </c>
      <c r="Z67" s="23" t="s">
        <v>17</v>
      </c>
      <c r="AA67" s="23" t="s">
        <v>17</v>
      </c>
      <c r="AB67" s="23" t="s">
        <v>17</v>
      </c>
      <c r="AC67" s="23" t="s">
        <v>17</v>
      </c>
      <c r="AD67" s="23" t="s">
        <v>17</v>
      </c>
      <c r="AE67" s="23" t="s">
        <v>17</v>
      </c>
      <c r="AG67" s="24">
        <v>13</v>
      </c>
      <c r="AH67" s="23" t="s">
        <v>17</v>
      </c>
      <c r="AI67" s="23" t="s">
        <v>17</v>
      </c>
      <c r="AJ67" s="23" t="s">
        <v>17</v>
      </c>
      <c r="AK67" s="23" t="s">
        <v>17</v>
      </c>
      <c r="AL67" s="23" t="s">
        <v>17</v>
      </c>
      <c r="AM67" s="23" t="s">
        <v>17</v>
      </c>
      <c r="AN67" s="23" t="s">
        <v>17</v>
      </c>
      <c r="AO67" s="23" t="s">
        <v>17</v>
      </c>
      <c r="AP67" s="23" t="s">
        <v>17</v>
      </c>
      <c r="AQ67" s="23" t="s">
        <v>17</v>
      </c>
      <c r="AR67" s="23" t="s">
        <v>17</v>
      </c>
    </row>
    <row r="68" spans="15:44" x14ac:dyDescent="0.3">
      <c r="O68" s="10" t="s">
        <v>150</v>
      </c>
      <c r="P68" s="10" t="s">
        <v>151</v>
      </c>
      <c r="Q68" s="23" t="s">
        <v>17</v>
      </c>
      <c r="R68" s="12" t="s">
        <v>257</v>
      </c>
      <c r="T68" s="23" t="s">
        <v>17</v>
      </c>
      <c r="U68" s="23" t="s">
        <v>17</v>
      </c>
      <c r="V68" s="23" t="s">
        <v>17</v>
      </c>
      <c r="W68" s="23" t="s">
        <v>17</v>
      </c>
      <c r="X68" s="23" t="s">
        <v>17</v>
      </c>
      <c r="Y68" s="23" t="s">
        <v>17</v>
      </c>
      <c r="Z68" s="23" t="s">
        <v>17</v>
      </c>
      <c r="AA68" s="23" t="s">
        <v>17</v>
      </c>
      <c r="AB68" s="23" t="s">
        <v>17</v>
      </c>
      <c r="AC68" s="23" t="s">
        <v>17</v>
      </c>
      <c r="AD68" s="23" t="s">
        <v>17</v>
      </c>
      <c r="AE68" s="23" t="s">
        <v>17</v>
      </c>
      <c r="AG68" s="24">
        <v>15</v>
      </c>
      <c r="AH68" s="24">
        <v>15</v>
      </c>
      <c r="AI68" s="24">
        <v>20</v>
      </c>
      <c r="AJ68" s="23" t="s">
        <v>17</v>
      </c>
      <c r="AK68" s="23" t="s">
        <v>17</v>
      </c>
      <c r="AL68" s="23" t="s">
        <v>17</v>
      </c>
      <c r="AM68" s="23" t="s">
        <v>17</v>
      </c>
      <c r="AN68" s="23" t="s">
        <v>17</v>
      </c>
      <c r="AO68" s="23" t="s">
        <v>17</v>
      </c>
      <c r="AP68" s="23" t="s">
        <v>17</v>
      </c>
      <c r="AQ68" s="23" t="s">
        <v>17</v>
      </c>
      <c r="AR68" s="23" t="s">
        <v>17</v>
      </c>
    </row>
    <row r="69" spans="15:44" x14ac:dyDescent="0.3">
      <c r="O69" s="10" t="s">
        <v>152</v>
      </c>
      <c r="P69" s="10" t="s">
        <v>153</v>
      </c>
      <c r="Q69" s="12" t="s">
        <v>258</v>
      </c>
      <c r="R69" s="23" t="s">
        <v>17</v>
      </c>
      <c r="T69" s="24">
        <v>15</v>
      </c>
      <c r="U69" s="24">
        <v>10</v>
      </c>
      <c r="V69" s="23" t="s">
        <v>17</v>
      </c>
      <c r="W69" s="23" t="s">
        <v>17</v>
      </c>
      <c r="X69" s="23" t="s">
        <v>17</v>
      </c>
      <c r="Y69" s="23" t="s">
        <v>17</v>
      </c>
      <c r="Z69" s="23" t="s">
        <v>17</v>
      </c>
      <c r="AA69" s="23" t="s">
        <v>17</v>
      </c>
      <c r="AB69" s="23" t="s">
        <v>17</v>
      </c>
      <c r="AC69" s="23" t="s">
        <v>17</v>
      </c>
      <c r="AD69" s="23" t="s">
        <v>17</v>
      </c>
      <c r="AE69" s="23" t="s">
        <v>17</v>
      </c>
      <c r="AG69" s="23" t="s">
        <v>17</v>
      </c>
      <c r="AH69" s="23" t="s">
        <v>17</v>
      </c>
      <c r="AI69" s="23" t="s">
        <v>17</v>
      </c>
      <c r="AJ69" s="23" t="s">
        <v>17</v>
      </c>
      <c r="AK69" s="23" t="s">
        <v>17</v>
      </c>
      <c r="AL69" s="23" t="s">
        <v>17</v>
      </c>
      <c r="AM69" s="23" t="s">
        <v>17</v>
      </c>
      <c r="AN69" s="23" t="s">
        <v>17</v>
      </c>
      <c r="AO69" s="23" t="s">
        <v>17</v>
      </c>
      <c r="AP69" s="23" t="s">
        <v>17</v>
      </c>
      <c r="AQ69" s="23" t="s">
        <v>17</v>
      </c>
      <c r="AR69" s="23" t="s">
        <v>17</v>
      </c>
    </row>
    <row r="70" spans="15:44" x14ac:dyDescent="0.3">
      <c r="O70" s="10" t="s">
        <v>154</v>
      </c>
      <c r="P70" s="10" t="s">
        <v>155</v>
      </c>
      <c r="Q70" s="12" t="s">
        <v>259</v>
      </c>
      <c r="R70" s="12" t="s">
        <v>259</v>
      </c>
      <c r="T70" s="23">
        <v>15</v>
      </c>
      <c r="U70" s="23" t="s">
        <v>17</v>
      </c>
      <c r="V70" s="23" t="s">
        <v>17</v>
      </c>
      <c r="W70" s="23" t="s">
        <v>17</v>
      </c>
      <c r="X70" s="23" t="s">
        <v>17</v>
      </c>
      <c r="Y70" s="23" t="s">
        <v>17</v>
      </c>
      <c r="Z70" s="23" t="s">
        <v>17</v>
      </c>
      <c r="AA70" s="23" t="s">
        <v>17</v>
      </c>
      <c r="AB70" s="23" t="s">
        <v>17</v>
      </c>
      <c r="AC70" s="23" t="s">
        <v>17</v>
      </c>
      <c r="AD70" s="23" t="s">
        <v>17</v>
      </c>
      <c r="AE70" s="23" t="s">
        <v>17</v>
      </c>
      <c r="AG70" s="23">
        <v>12</v>
      </c>
      <c r="AH70" s="23" t="s">
        <v>17</v>
      </c>
      <c r="AI70" s="23" t="s">
        <v>17</v>
      </c>
      <c r="AJ70" s="23" t="s">
        <v>17</v>
      </c>
      <c r="AK70" s="23" t="s">
        <v>17</v>
      </c>
      <c r="AL70" s="23" t="s">
        <v>17</v>
      </c>
      <c r="AM70" s="23" t="s">
        <v>17</v>
      </c>
      <c r="AN70" s="23" t="s">
        <v>17</v>
      </c>
      <c r="AO70" s="23" t="s">
        <v>17</v>
      </c>
      <c r="AP70" s="23" t="s">
        <v>17</v>
      </c>
      <c r="AQ70" s="23" t="s">
        <v>17</v>
      </c>
      <c r="AR70" s="23" t="s">
        <v>17</v>
      </c>
    </row>
    <row r="71" spans="15:44" x14ac:dyDescent="0.3">
      <c r="O71" s="10" t="s">
        <v>156</v>
      </c>
      <c r="P71" s="10" t="s">
        <v>157</v>
      </c>
      <c r="Q71" s="12" t="s">
        <v>260</v>
      </c>
      <c r="R71" s="23" t="s">
        <v>17</v>
      </c>
      <c r="T71" s="24">
        <v>15</v>
      </c>
      <c r="U71" s="23" t="s">
        <v>17</v>
      </c>
      <c r="V71" s="23" t="s">
        <v>17</v>
      </c>
      <c r="W71" s="23" t="s">
        <v>17</v>
      </c>
      <c r="X71" s="23" t="s">
        <v>17</v>
      </c>
      <c r="Y71" s="23" t="s">
        <v>17</v>
      </c>
      <c r="Z71" s="23" t="s">
        <v>17</v>
      </c>
      <c r="AA71" s="23" t="s">
        <v>17</v>
      </c>
      <c r="AB71" s="23" t="s">
        <v>17</v>
      </c>
      <c r="AC71" s="23" t="s">
        <v>17</v>
      </c>
      <c r="AD71" s="23" t="s">
        <v>17</v>
      </c>
      <c r="AE71" s="23" t="s">
        <v>17</v>
      </c>
      <c r="AG71" s="23" t="s">
        <v>17</v>
      </c>
      <c r="AH71" s="23" t="s">
        <v>17</v>
      </c>
      <c r="AI71" s="23" t="s">
        <v>17</v>
      </c>
      <c r="AJ71" s="23" t="s">
        <v>17</v>
      </c>
      <c r="AK71" s="23" t="s">
        <v>17</v>
      </c>
      <c r="AL71" s="23" t="s">
        <v>17</v>
      </c>
      <c r="AM71" s="23" t="s">
        <v>17</v>
      </c>
      <c r="AN71" s="23" t="s">
        <v>17</v>
      </c>
      <c r="AO71" s="23" t="s">
        <v>17</v>
      </c>
      <c r="AP71" s="23" t="s">
        <v>17</v>
      </c>
      <c r="AQ71" s="23" t="s">
        <v>17</v>
      </c>
      <c r="AR71" s="23" t="s">
        <v>17</v>
      </c>
    </row>
    <row r="72" spans="15:44" x14ac:dyDescent="0.3">
      <c r="O72" s="10" t="s">
        <v>158</v>
      </c>
      <c r="P72" s="10" t="s">
        <v>159</v>
      </c>
      <c r="Q72" s="12" t="s">
        <v>261</v>
      </c>
      <c r="R72" s="12" t="s">
        <v>262</v>
      </c>
      <c r="T72" s="23">
        <v>12</v>
      </c>
      <c r="U72" s="23">
        <v>13</v>
      </c>
      <c r="V72" s="23">
        <v>13</v>
      </c>
      <c r="W72" s="23">
        <v>13</v>
      </c>
      <c r="X72" s="23">
        <v>13</v>
      </c>
      <c r="Y72" s="23">
        <v>14</v>
      </c>
      <c r="Z72" s="23">
        <v>14</v>
      </c>
      <c r="AA72" s="23" t="s">
        <v>17</v>
      </c>
      <c r="AB72" s="23" t="s">
        <v>17</v>
      </c>
      <c r="AC72" s="23" t="s">
        <v>17</v>
      </c>
      <c r="AD72" s="23" t="s">
        <v>17</v>
      </c>
      <c r="AE72" s="23" t="s">
        <v>17</v>
      </c>
      <c r="AG72" s="24">
        <v>13</v>
      </c>
      <c r="AH72" s="23">
        <v>14</v>
      </c>
      <c r="AI72" s="23">
        <v>14</v>
      </c>
      <c r="AJ72" s="23">
        <v>14</v>
      </c>
      <c r="AK72" s="23">
        <v>14</v>
      </c>
      <c r="AL72" s="23">
        <v>14</v>
      </c>
      <c r="AM72" s="23">
        <v>13</v>
      </c>
      <c r="AN72" s="23">
        <v>13</v>
      </c>
      <c r="AO72" s="23" t="s">
        <v>17</v>
      </c>
      <c r="AP72" s="23" t="s">
        <v>17</v>
      </c>
      <c r="AQ72" s="23" t="s">
        <v>17</v>
      </c>
      <c r="AR72" s="23" t="s">
        <v>17</v>
      </c>
    </row>
    <row r="73" spans="15:44" x14ac:dyDescent="0.3">
      <c r="O73" s="10" t="s">
        <v>160</v>
      </c>
      <c r="P73" s="10" t="s">
        <v>161</v>
      </c>
      <c r="Q73" s="12" t="s">
        <v>263</v>
      </c>
      <c r="R73" s="23" t="s">
        <v>17</v>
      </c>
      <c r="T73" s="23">
        <v>15</v>
      </c>
      <c r="U73" s="23">
        <v>15</v>
      </c>
      <c r="V73" s="23">
        <v>15</v>
      </c>
      <c r="W73" s="23" t="s">
        <v>17</v>
      </c>
      <c r="X73" s="23" t="s">
        <v>17</v>
      </c>
      <c r="Y73" s="23" t="s">
        <v>17</v>
      </c>
      <c r="Z73" s="23" t="s">
        <v>17</v>
      </c>
      <c r="AA73" s="23" t="s">
        <v>17</v>
      </c>
      <c r="AB73" s="23" t="s">
        <v>17</v>
      </c>
      <c r="AC73" s="23" t="s">
        <v>17</v>
      </c>
      <c r="AD73" s="23" t="s">
        <v>17</v>
      </c>
      <c r="AE73" s="23" t="s">
        <v>17</v>
      </c>
      <c r="AG73" s="23" t="s">
        <v>17</v>
      </c>
      <c r="AH73" s="23" t="s">
        <v>17</v>
      </c>
      <c r="AI73" s="23" t="s">
        <v>17</v>
      </c>
      <c r="AJ73" s="23" t="s">
        <v>17</v>
      </c>
      <c r="AK73" s="23" t="s">
        <v>17</v>
      </c>
      <c r="AL73" s="23" t="s">
        <v>17</v>
      </c>
      <c r="AM73" s="23" t="s">
        <v>17</v>
      </c>
      <c r="AN73" s="23" t="s">
        <v>17</v>
      </c>
      <c r="AO73" s="23" t="s">
        <v>17</v>
      </c>
      <c r="AP73" s="23" t="s">
        <v>17</v>
      </c>
      <c r="AQ73" s="23" t="s">
        <v>17</v>
      </c>
      <c r="AR73" s="23" t="s">
        <v>17</v>
      </c>
    </row>
    <row r="74" spans="15:44" x14ac:dyDescent="0.3">
      <c r="O74" s="10" t="s">
        <v>162</v>
      </c>
      <c r="P74" s="10" t="s">
        <v>163</v>
      </c>
      <c r="Q74" s="12" t="s">
        <v>264</v>
      </c>
      <c r="R74" s="12" t="s">
        <v>264</v>
      </c>
      <c r="T74" s="24">
        <v>15</v>
      </c>
      <c r="U74" s="24">
        <v>20</v>
      </c>
      <c r="V74" s="23" t="s">
        <v>17</v>
      </c>
      <c r="W74" s="23" t="s">
        <v>17</v>
      </c>
      <c r="X74" s="23" t="s">
        <v>17</v>
      </c>
      <c r="Y74" s="23" t="s">
        <v>17</v>
      </c>
      <c r="Z74" s="23" t="s">
        <v>17</v>
      </c>
      <c r="AA74" s="23" t="s">
        <v>17</v>
      </c>
      <c r="AB74" s="23" t="s">
        <v>17</v>
      </c>
      <c r="AC74" s="23" t="s">
        <v>17</v>
      </c>
      <c r="AD74" s="23" t="s">
        <v>17</v>
      </c>
      <c r="AE74" s="23" t="s">
        <v>17</v>
      </c>
      <c r="AG74" s="23">
        <v>15</v>
      </c>
      <c r="AH74" s="23">
        <v>20</v>
      </c>
      <c r="AI74" s="23" t="s">
        <v>17</v>
      </c>
      <c r="AJ74" s="23" t="s">
        <v>17</v>
      </c>
      <c r="AK74" s="23" t="s">
        <v>17</v>
      </c>
      <c r="AL74" s="23" t="s">
        <v>17</v>
      </c>
      <c r="AM74" s="23" t="s">
        <v>17</v>
      </c>
      <c r="AN74" s="23" t="s">
        <v>17</v>
      </c>
      <c r="AO74" s="23" t="s">
        <v>17</v>
      </c>
      <c r="AP74" s="23" t="s">
        <v>17</v>
      </c>
      <c r="AQ74" s="23" t="s">
        <v>17</v>
      </c>
      <c r="AR74" s="23" t="s">
        <v>17</v>
      </c>
    </row>
    <row r="75" spans="15:44" x14ac:dyDescent="0.3">
      <c r="O75" s="10" t="s">
        <v>164</v>
      </c>
      <c r="P75" s="10" t="s">
        <v>165</v>
      </c>
      <c r="Q75" s="12" t="s">
        <v>265</v>
      </c>
      <c r="R75" s="12" t="s">
        <v>266</v>
      </c>
      <c r="T75" s="24">
        <v>13</v>
      </c>
      <c r="U75" s="24">
        <v>12</v>
      </c>
      <c r="V75" s="23">
        <v>12</v>
      </c>
      <c r="W75" s="23">
        <v>12</v>
      </c>
      <c r="X75" s="23">
        <v>12</v>
      </c>
      <c r="Y75" s="23">
        <v>12</v>
      </c>
      <c r="Z75" s="23">
        <v>15</v>
      </c>
      <c r="AA75" s="23">
        <v>19</v>
      </c>
      <c r="AB75" s="23">
        <v>19</v>
      </c>
      <c r="AC75" s="23">
        <v>19</v>
      </c>
      <c r="AD75" s="23">
        <v>18</v>
      </c>
      <c r="AE75" s="23">
        <v>17</v>
      </c>
      <c r="AG75" s="23">
        <v>13</v>
      </c>
      <c r="AH75" s="23" t="s">
        <v>17</v>
      </c>
      <c r="AI75" s="23" t="s">
        <v>17</v>
      </c>
      <c r="AJ75" s="23" t="s">
        <v>17</v>
      </c>
      <c r="AK75" s="23" t="s">
        <v>17</v>
      </c>
      <c r="AL75" s="23" t="s">
        <v>17</v>
      </c>
      <c r="AM75" s="23" t="s">
        <v>17</v>
      </c>
      <c r="AN75" s="23" t="s">
        <v>17</v>
      </c>
      <c r="AO75" s="23" t="s">
        <v>17</v>
      </c>
      <c r="AP75" s="23" t="s">
        <v>17</v>
      </c>
      <c r="AQ75" s="23" t="s">
        <v>17</v>
      </c>
      <c r="AR75" s="23" t="s">
        <v>17</v>
      </c>
    </row>
    <row r="76" spans="15:44" x14ac:dyDescent="0.3">
      <c r="O76" s="10" t="s">
        <v>166</v>
      </c>
      <c r="P76" s="10" t="s">
        <v>167</v>
      </c>
      <c r="Q76" s="12" t="s">
        <v>267</v>
      </c>
      <c r="R76" s="12" t="s">
        <v>267</v>
      </c>
      <c r="T76" s="24">
        <v>15</v>
      </c>
      <c r="U76" s="24">
        <v>15</v>
      </c>
      <c r="V76" s="24">
        <v>15</v>
      </c>
      <c r="W76" s="24">
        <v>15</v>
      </c>
      <c r="X76" s="23" t="s">
        <v>17</v>
      </c>
      <c r="Y76" s="23" t="s">
        <v>17</v>
      </c>
      <c r="Z76" s="23" t="s">
        <v>17</v>
      </c>
      <c r="AA76" s="23" t="s">
        <v>17</v>
      </c>
      <c r="AB76" s="23" t="s">
        <v>17</v>
      </c>
      <c r="AC76" s="23" t="s">
        <v>17</v>
      </c>
      <c r="AD76" s="23" t="s">
        <v>17</v>
      </c>
      <c r="AE76" s="23" t="s">
        <v>17</v>
      </c>
      <c r="AG76" s="24">
        <v>15</v>
      </c>
      <c r="AH76" s="24">
        <v>15</v>
      </c>
      <c r="AI76" s="24">
        <v>15</v>
      </c>
      <c r="AJ76" s="24">
        <v>15</v>
      </c>
      <c r="AK76" s="23" t="s">
        <v>17</v>
      </c>
      <c r="AL76" s="23" t="s">
        <v>17</v>
      </c>
      <c r="AM76" s="23" t="s">
        <v>17</v>
      </c>
      <c r="AN76" s="23" t="s">
        <v>17</v>
      </c>
      <c r="AO76" s="23" t="s">
        <v>17</v>
      </c>
      <c r="AP76" s="23" t="s">
        <v>17</v>
      </c>
      <c r="AQ76" s="23" t="s">
        <v>17</v>
      </c>
      <c r="AR76" s="23" t="s">
        <v>17</v>
      </c>
    </row>
    <row r="77" spans="15:44" x14ac:dyDescent="0.3">
      <c r="O77" s="10" t="s">
        <v>168</v>
      </c>
      <c r="P77" s="10" t="s">
        <v>169</v>
      </c>
      <c r="Q77" s="12" t="s">
        <v>268</v>
      </c>
      <c r="R77" s="23" t="s">
        <v>17</v>
      </c>
      <c r="T77" s="24">
        <v>11</v>
      </c>
      <c r="U77" s="24">
        <v>10</v>
      </c>
      <c r="V77" s="23" t="s">
        <v>17</v>
      </c>
      <c r="W77" s="23" t="s">
        <v>17</v>
      </c>
      <c r="X77" s="23" t="s">
        <v>17</v>
      </c>
      <c r="Y77" s="23" t="s">
        <v>17</v>
      </c>
      <c r="Z77" s="23" t="s">
        <v>17</v>
      </c>
      <c r="AA77" s="23" t="s">
        <v>17</v>
      </c>
      <c r="AB77" s="23" t="s">
        <v>17</v>
      </c>
      <c r="AC77" s="23" t="s">
        <v>17</v>
      </c>
      <c r="AD77" s="23" t="s">
        <v>17</v>
      </c>
      <c r="AE77" s="23" t="s">
        <v>17</v>
      </c>
      <c r="AG77" s="23" t="s">
        <v>17</v>
      </c>
      <c r="AH77" s="23" t="s">
        <v>17</v>
      </c>
      <c r="AI77" s="23" t="s">
        <v>17</v>
      </c>
      <c r="AJ77" s="23" t="s">
        <v>17</v>
      </c>
      <c r="AK77" s="23" t="s">
        <v>17</v>
      </c>
      <c r="AL77" s="23" t="s">
        <v>17</v>
      </c>
      <c r="AM77" s="23" t="s">
        <v>17</v>
      </c>
      <c r="AN77" s="23" t="s">
        <v>17</v>
      </c>
      <c r="AO77" s="23" t="s">
        <v>17</v>
      </c>
      <c r="AP77" s="23" t="s">
        <v>17</v>
      </c>
      <c r="AQ77" s="23" t="s">
        <v>17</v>
      </c>
      <c r="AR77" s="23" t="s">
        <v>17</v>
      </c>
    </row>
    <row r="78" spans="15:44" x14ac:dyDescent="0.3">
      <c r="O78" s="10" t="s">
        <v>170</v>
      </c>
      <c r="P78" s="10" t="s">
        <v>171</v>
      </c>
      <c r="Q78" s="12" t="s">
        <v>269</v>
      </c>
      <c r="R78" s="23" t="s">
        <v>17</v>
      </c>
      <c r="T78" s="24">
        <v>10</v>
      </c>
      <c r="U78" s="24">
        <v>10</v>
      </c>
      <c r="V78" s="23" t="s">
        <v>17</v>
      </c>
      <c r="W78" s="23" t="s">
        <v>17</v>
      </c>
      <c r="X78" s="23" t="s">
        <v>17</v>
      </c>
      <c r="Y78" s="23" t="s">
        <v>17</v>
      </c>
      <c r="Z78" s="23" t="s">
        <v>17</v>
      </c>
      <c r="AA78" s="23" t="s">
        <v>17</v>
      </c>
      <c r="AB78" s="23" t="s">
        <v>17</v>
      </c>
      <c r="AC78" s="23" t="s">
        <v>17</v>
      </c>
      <c r="AD78" s="23" t="s">
        <v>17</v>
      </c>
      <c r="AE78" s="23" t="s">
        <v>17</v>
      </c>
      <c r="AG78" s="23" t="s">
        <v>17</v>
      </c>
      <c r="AH78" s="23" t="s">
        <v>17</v>
      </c>
      <c r="AI78" s="23" t="s">
        <v>17</v>
      </c>
      <c r="AJ78" s="23" t="s">
        <v>17</v>
      </c>
      <c r="AK78" s="23" t="s">
        <v>17</v>
      </c>
      <c r="AL78" s="23" t="s">
        <v>17</v>
      </c>
      <c r="AM78" s="23" t="s">
        <v>17</v>
      </c>
      <c r="AN78" s="23" t="s">
        <v>17</v>
      </c>
      <c r="AO78" s="23" t="s">
        <v>17</v>
      </c>
      <c r="AP78" s="23" t="s">
        <v>17</v>
      </c>
      <c r="AQ78" s="23" t="s">
        <v>17</v>
      </c>
      <c r="AR78" s="23" t="s">
        <v>17</v>
      </c>
    </row>
    <row r="79" spans="15:44" x14ac:dyDescent="0.3">
      <c r="O79" s="11"/>
      <c r="Q79" s="12"/>
      <c r="R79" s="12"/>
      <c r="T79" s="23" t="s">
        <v>17</v>
      </c>
      <c r="U79" s="23" t="s">
        <v>17</v>
      </c>
      <c r="V79" s="23" t="s">
        <v>17</v>
      </c>
      <c r="W79" s="23" t="s">
        <v>17</v>
      </c>
      <c r="X79" s="23" t="s">
        <v>17</v>
      </c>
      <c r="Y79" s="23" t="s">
        <v>17</v>
      </c>
      <c r="Z79" s="23" t="s">
        <v>17</v>
      </c>
      <c r="AA79" s="23" t="s">
        <v>17</v>
      </c>
      <c r="AB79" s="23" t="s">
        <v>17</v>
      </c>
      <c r="AC79" s="23" t="s">
        <v>17</v>
      </c>
      <c r="AD79" s="23" t="s">
        <v>17</v>
      </c>
      <c r="AE79" s="23" t="s">
        <v>17</v>
      </c>
      <c r="AG79" s="23" t="s">
        <v>17</v>
      </c>
      <c r="AH79" s="23" t="s">
        <v>17</v>
      </c>
      <c r="AI79" s="23" t="s">
        <v>17</v>
      </c>
      <c r="AJ79" s="23" t="s">
        <v>17</v>
      </c>
      <c r="AK79" s="23" t="s">
        <v>17</v>
      </c>
      <c r="AL79" s="23" t="s">
        <v>17</v>
      </c>
      <c r="AM79" s="23" t="s">
        <v>17</v>
      </c>
      <c r="AN79" s="23" t="s">
        <v>17</v>
      </c>
      <c r="AO79" s="23" t="s">
        <v>17</v>
      </c>
      <c r="AP79" s="23" t="s">
        <v>17</v>
      </c>
      <c r="AQ79" s="23" t="s">
        <v>17</v>
      </c>
      <c r="AR79" s="23" t="s">
        <v>17</v>
      </c>
    </row>
    <row r="80" spans="15:44" x14ac:dyDescent="0.3">
      <c r="O80" s="11"/>
      <c r="P80" s="11"/>
      <c r="Q80" s="13"/>
      <c r="R80" s="13"/>
      <c r="S80" s="11"/>
      <c r="T80" s="23" t="s">
        <v>17</v>
      </c>
      <c r="U80" s="23" t="s">
        <v>17</v>
      </c>
      <c r="V80" s="23" t="s">
        <v>17</v>
      </c>
      <c r="W80" s="23" t="s">
        <v>17</v>
      </c>
      <c r="X80" s="23" t="s">
        <v>17</v>
      </c>
      <c r="Y80" s="23" t="s">
        <v>17</v>
      </c>
      <c r="Z80" s="23" t="s">
        <v>17</v>
      </c>
      <c r="AA80" s="23" t="s">
        <v>17</v>
      </c>
      <c r="AB80" s="23" t="s">
        <v>17</v>
      </c>
      <c r="AC80" s="23" t="s">
        <v>17</v>
      </c>
      <c r="AD80" s="23" t="s">
        <v>17</v>
      </c>
      <c r="AE80" s="23" t="s">
        <v>17</v>
      </c>
      <c r="AG80" s="23" t="s">
        <v>17</v>
      </c>
      <c r="AH80" s="23" t="s">
        <v>17</v>
      </c>
      <c r="AI80" s="23" t="s">
        <v>17</v>
      </c>
      <c r="AJ80" s="23" t="s">
        <v>17</v>
      </c>
      <c r="AK80" s="23" t="s">
        <v>17</v>
      </c>
      <c r="AL80" s="23" t="s">
        <v>17</v>
      </c>
      <c r="AM80" s="23" t="s">
        <v>17</v>
      </c>
      <c r="AN80" s="23" t="s">
        <v>17</v>
      </c>
      <c r="AO80" s="23" t="s">
        <v>17</v>
      </c>
      <c r="AP80" s="23" t="s">
        <v>17</v>
      </c>
      <c r="AQ80" s="23" t="s">
        <v>17</v>
      </c>
      <c r="AR80" s="23" t="s">
        <v>17</v>
      </c>
    </row>
    <row r="81" spans="15:45" x14ac:dyDescent="0.3">
      <c r="O81" s="14">
        <v>1</v>
      </c>
      <c r="P81" s="14">
        <f>O81+1</f>
        <v>2</v>
      </c>
      <c r="Q81" s="14">
        <f t="shared" ref="Q81:R81" si="0">P81+1</f>
        <v>3</v>
      </c>
      <c r="R81" s="14">
        <f t="shared" si="0"/>
        <v>4</v>
      </c>
      <c r="S81" s="14">
        <v>5</v>
      </c>
      <c r="T81" s="14">
        <v>6</v>
      </c>
      <c r="U81" s="14">
        <f t="shared" ref="U81:AS81" si="1">T81+1</f>
        <v>7</v>
      </c>
      <c r="V81" s="14">
        <f t="shared" si="1"/>
        <v>8</v>
      </c>
      <c r="W81" s="14">
        <f t="shared" si="1"/>
        <v>9</v>
      </c>
      <c r="X81" s="14">
        <f t="shared" si="1"/>
        <v>10</v>
      </c>
      <c r="Y81" s="14">
        <f t="shared" si="1"/>
        <v>11</v>
      </c>
      <c r="Z81" s="14">
        <f t="shared" si="1"/>
        <v>12</v>
      </c>
      <c r="AA81" s="14">
        <f t="shared" si="1"/>
        <v>13</v>
      </c>
      <c r="AB81" s="14">
        <f t="shared" si="1"/>
        <v>14</v>
      </c>
      <c r="AC81" s="14">
        <f t="shared" si="1"/>
        <v>15</v>
      </c>
      <c r="AD81" s="14">
        <f t="shared" si="1"/>
        <v>16</v>
      </c>
      <c r="AE81" s="14">
        <f t="shared" si="1"/>
        <v>17</v>
      </c>
      <c r="AF81" s="14">
        <f t="shared" si="1"/>
        <v>18</v>
      </c>
      <c r="AG81" s="14">
        <f t="shared" si="1"/>
        <v>19</v>
      </c>
      <c r="AH81" s="14">
        <f t="shared" si="1"/>
        <v>20</v>
      </c>
      <c r="AI81" s="14">
        <f t="shared" si="1"/>
        <v>21</v>
      </c>
      <c r="AJ81" s="14">
        <f t="shared" si="1"/>
        <v>22</v>
      </c>
      <c r="AK81" s="14">
        <f t="shared" si="1"/>
        <v>23</v>
      </c>
      <c r="AL81" s="14">
        <f t="shared" si="1"/>
        <v>24</v>
      </c>
      <c r="AM81" s="14">
        <f t="shared" si="1"/>
        <v>25</v>
      </c>
      <c r="AN81" s="14">
        <f t="shared" si="1"/>
        <v>26</v>
      </c>
      <c r="AO81" s="14">
        <f t="shared" si="1"/>
        <v>27</v>
      </c>
      <c r="AP81" s="14">
        <f t="shared" si="1"/>
        <v>28</v>
      </c>
      <c r="AQ81" s="14">
        <f t="shared" si="1"/>
        <v>29</v>
      </c>
      <c r="AR81" s="14">
        <f t="shared" si="1"/>
        <v>30</v>
      </c>
      <c r="AS81" s="14">
        <f t="shared" si="1"/>
        <v>31</v>
      </c>
    </row>
    <row r="82" spans="15:45" x14ac:dyDescent="0.3">
      <c r="Q82" s="10"/>
      <c r="R82" s="10"/>
    </row>
    <row r="83" spans="15:45" x14ac:dyDescent="0.3">
      <c r="O83" s="15"/>
      <c r="P83" s="15"/>
      <c r="Q83" s="16"/>
      <c r="R83" s="16"/>
      <c r="S83" s="15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5:45" x14ac:dyDescent="0.3">
      <c r="O84" s="15"/>
      <c r="P84" s="15"/>
      <c r="Q84" s="16"/>
      <c r="R84" s="16"/>
      <c r="S84" s="15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</row>
    <row r="85" spans="15:45" x14ac:dyDescent="0.3">
      <c r="O85" s="15"/>
      <c r="P85" s="15"/>
      <c r="Q85" s="16"/>
      <c r="R85" s="16"/>
      <c r="S85" s="15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</row>
    <row r="94" spans="15:45" x14ac:dyDescent="0.3">
      <c r="O94" s="15"/>
      <c r="P94" s="15"/>
      <c r="Q94" s="16"/>
      <c r="R94" s="16"/>
      <c r="S94" s="15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</row>
    <row r="95" spans="15:45" x14ac:dyDescent="0.3">
      <c r="O95" s="15"/>
      <c r="P95" s="15"/>
      <c r="Q95" s="16"/>
      <c r="R95" s="16"/>
      <c r="S95" s="15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</row>
    <row r="96" spans="15:45" x14ac:dyDescent="0.3">
      <c r="O96" s="15"/>
      <c r="P96" s="15"/>
      <c r="Q96" s="16"/>
      <c r="R96" s="16"/>
      <c r="S96" s="15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</row>
    <row r="97" spans="15:45" x14ac:dyDescent="0.3">
      <c r="O97" s="15"/>
      <c r="P97" s="15"/>
      <c r="Q97" s="16"/>
      <c r="R97" s="16"/>
      <c r="S97" s="15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</row>
    <row r="98" spans="15:45" x14ac:dyDescent="0.3">
      <c r="O98" s="15"/>
      <c r="P98" s="15"/>
      <c r="Q98" s="16"/>
      <c r="R98" s="16"/>
      <c r="S98" s="15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</row>
    <row r="102" spans="15:45" x14ac:dyDescent="0.3">
      <c r="Q102" s="10"/>
      <c r="R102" s="10"/>
    </row>
    <row r="105" spans="15:45" x14ac:dyDescent="0.3">
      <c r="Q105" s="10"/>
      <c r="R105" s="10"/>
    </row>
    <row r="106" spans="15:45" x14ac:dyDescent="0.3">
      <c r="Q106" s="10"/>
      <c r="R106" s="10"/>
    </row>
    <row r="107" spans="15:45" x14ac:dyDescent="0.3">
      <c r="Q107" s="10"/>
      <c r="R107" s="10"/>
    </row>
    <row r="108" spans="15:45" x14ac:dyDescent="0.3">
      <c r="Q108" s="10"/>
      <c r="R108" s="10"/>
    </row>
    <row r="109" spans="15:45" x14ac:dyDescent="0.3">
      <c r="Q109" s="10"/>
      <c r="R109" s="10"/>
    </row>
    <row r="110" spans="15:45" x14ac:dyDescent="0.3">
      <c r="Q110" s="10"/>
      <c r="R110" s="10"/>
    </row>
    <row r="111" spans="15:45" x14ac:dyDescent="0.3">
      <c r="Q111" s="10"/>
      <c r="R111" s="10"/>
    </row>
    <row r="112" spans="15:45" x14ac:dyDescent="0.3">
      <c r="Q112" s="10"/>
      <c r="R112" s="10"/>
    </row>
    <row r="113" spans="17:18" x14ac:dyDescent="0.3">
      <c r="Q113" s="10"/>
      <c r="R113" s="10"/>
    </row>
    <row r="114" spans="17:18" x14ac:dyDescent="0.3">
      <c r="Q114" s="10"/>
      <c r="R114" s="10"/>
    </row>
    <row r="115" spans="17:18" x14ac:dyDescent="0.3">
      <c r="Q115" s="10"/>
      <c r="R115" s="10"/>
    </row>
    <row r="116" spans="17:18" x14ac:dyDescent="0.3">
      <c r="Q116" s="10"/>
      <c r="R116" s="10"/>
    </row>
    <row r="237" spans="17:18" x14ac:dyDescent="0.3">
      <c r="Q237" s="10"/>
      <c r="R237" s="10"/>
    </row>
    <row r="238" spans="17:18" x14ac:dyDescent="0.3">
      <c r="Q238" s="10"/>
      <c r="R238" s="10"/>
    </row>
    <row r="239" spans="17:18" x14ac:dyDescent="0.3">
      <c r="Q239" s="10"/>
      <c r="R239" s="10"/>
    </row>
    <row r="240" spans="17:18" x14ac:dyDescent="0.3">
      <c r="Q240" s="10"/>
      <c r="R240" s="10"/>
    </row>
    <row r="274" spans="15:45" x14ac:dyDescent="0.3"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</row>
    <row r="275" spans="15:45" x14ac:dyDescent="0.3"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</row>
    <row r="276" spans="15:45" x14ac:dyDescent="0.3"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</row>
    <row r="277" spans="15:45" x14ac:dyDescent="0.3"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</row>
    <row r="278" spans="15:45" x14ac:dyDescent="0.3"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</row>
    <row r="279" spans="15:45" x14ac:dyDescent="0.3"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</row>
    <row r="280" spans="15:45" x14ac:dyDescent="0.3"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</row>
    <row r="300" spans="17:18" x14ac:dyDescent="0.3">
      <c r="Q300" s="10"/>
      <c r="R300" s="10"/>
    </row>
    <row r="301" spans="17:18" x14ac:dyDescent="0.3">
      <c r="Q301" s="10"/>
      <c r="R301" s="10"/>
    </row>
    <row r="302" spans="17:18" x14ac:dyDescent="0.3">
      <c r="Q302" s="10"/>
      <c r="R302" s="10"/>
    </row>
    <row r="303" spans="17:18" x14ac:dyDescent="0.3">
      <c r="Q303" s="10"/>
      <c r="R303" s="10"/>
    </row>
    <row r="304" spans="17:18" x14ac:dyDescent="0.3">
      <c r="Q304" s="10"/>
      <c r="R304" s="10"/>
    </row>
    <row r="475" spans="17:18" x14ac:dyDescent="0.3">
      <c r="Q475" s="10"/>
      <c r="R475" s="10"/>
    </row>
  </sheetData>
  <mergeCells count="5">
    <mergeCell ref="A2:M2"/>
    <mergeCell ref="B26:M26"/>
    <mergeCell ref="A26:A27"/>
    <mergeCell ref="A12:A13"/>
    <mergeCell ref="B12:M12"/>
  </mergeCells>
  <dataValidations count="1">
    <dataValidation type="list" allowBlank="1" showInputMessage="1" showErrorMessage="1" sqref="C4:H4" xr:uid="{00000000-0002-0000-0000-000000000000}">
      <formula1>$O$4:$O$78</formula1>
    </dataValidation>
  </dataValidations>
  <printOptions horizontalCentered="1"/>
  <pageMargins left="0.51181102362204722" right="0.70866141732283472" top="0.35433070866141736" bottom="0.35433070866141736" header="0.31496062992125984" footer="0.31496062992125984"/>
  <pageSetup paperSize="9" scale="98" orientation="landscape" r:id="rId1"/>
  <rowBreaks count="1" manualBreakCount="1">
    <brk id="4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O481"/>
  <sheetViews>
    <sheetView showGridLines="0" showZeros="0" tabSelected="1" zoomScaleNormal="100" zoomScaleSheetLayoutView="75" workbookViewId="0">
      <selection activeCell="C5" sqref="C5:H5"/>
    </sheetView>
  </sheetViews>
  <sheetFormatPr defaultColWidth="9.109375" defaultRowHeight="14.4" x14ac:dyDescent="0.3"/>
  <cols>
    <col min="1" max="1" width="17.6640625" style="43" customWidth="1"/>
    <col min="2" max="13" width="9.109375" style="43"/>
    <col min="14" max="14" width="6.88671875" style="48" customWidth="1"/>
    <col min="15" max="16" width="4.77734375" style="106" customWidth="1"/>
    <col min="17" max="32" width="6.109375" style="106" customWidth="1"/>
    <col min="33" max="39" width="6.109375" style="107" customWidth="1"/>
    <col min="40" max="41" width="9.109375" style="108"/>
    <col min="42" max="16384" width="9.109375" style="43"/>
  </cols>
  <sheetData>
    <row r="2" spans="1:41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6"/>
    </row>
    <row r="3" spans="1:41" x14ac:dyDescent="0.3">
      <c r="A3" s="134" t="s">
        <v>380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41" x14ac:dyDescent="0.3">
      <c r="Q4" s="109"/>
      <c r="R4" s="110" t="s">
        <v>2</v>
      </c>
      <c r="S4" s="110" t="s">
        <v>3</v>
      </c>
      <c r="T4" s="110" t="s">
        <v>4</v>
      </c>
      <c r="U4" s="110" t="s">
        <v>5</v>
      </c>
      <c r="V4" s="110" t="s">
        <v>6</v>
      </c>
      <c r="W4" s="110" t="s">
        <v>7</v>
      </c>
      <c r="X4" s="110" t="s">
        <v>8</v>
      </c>
      <c r="Y4" s="110" t="s">
        <v>9</v>
      </c>
      <c r="Z4" s="110" t="s">
        <v>10</v>
      </c>
      <c r="AA4" s="110" t="s">
        <v>11</v>
      </c>
      <c r="AB4" s="110"/>
      <c r="AC4" s="110" t="s">
        <v>2</v>
      </c>
      <c r="AD4" s="110" t="s">
        <v>3</v>
      </c>
      <c r="AE4" s="110" t="s">
        <v>4</v>
      </c>
      <c r="AF4" s="110" t="s">
        <v>5</v>
      </c>
      <c r="AG4" s="110" t="s">
        <v>6</v>
      </c>
      <c r="AH4" s="110" t="s">
        <v>7</v>
      </c>
      <c r="AI4" s="110" t="s">
        <v>8</v>
      </c>
      <c r="AJ4" s="110" t="s">
        <v>9</v>
      </c>
      <c r="AK4" s="110" t="s">
        <v>10</v>
      </c>
      <c r="AL4" s="110" t="s">
        <v>11</v>
      </c>
    </row>
    <row r="5" spans="1:41" ht="28.5" customHeight="1" x14ac:dyDescent="0.3">
      <c r="A5" s="54" t="s">
        <v>18</v>
      </c>
      <c r="B5" s="55"/>
      <c r="C5" s="140"/>
      <c r="D5" s="140"/>
      <c r="E5" s="140"/>
      <c r="F5" s="140"/>
      <c r="G5" s="140"/>
      <c r="H5" s="140"/>
      <c r="O5" s="111" t="s">
        <v>345</v>
      </c>
      <c r="P5" s="112" t="s">
        <v>28</v>
      </c>
      <c r="Q5" s="110"/>
      <c r="R5" s="113">
        <v>15</v>
      </c>
      <c r="S5" s="113" t="s">
        <v>314</v>
      </c>
      <c r="T5" s="113" t="s">
        <v>314</v>
      </c>
      <c r="U5" s="113" t="s">
        <v>314</v>
      </c>
      <c r="V5" s="113" t="s">
        <v>314</v>
      </c>
      <c r="W5" s="113" t="s">
        <v>314</v>
      </c>
      <c r="X5" s="113" t="s">
        <v>314</v>
      </c>
      <c r="Y5" s="113" t="s">
        <v>314</v>
      </c>
      <c r="Z5" s="113" t="s">
        <v>314</v>
      </c>
      <c r="AA5" s="113" t="s">
        <v>314</v>
      </c>
      <c r="AB5" s="113"/>
      <c r="AC5" s="113">
        <v>15</v>
      </c>
      <c r="AD5" s="113" t="s">
        <v>314</v>
      </c>
      <c r="AE5" s="113" t="s">
        <v>314</v>
      </c>
      <c r="AF5" s="113" t="s">
        <v>314</v>
      </c>
      <c r="AG5" s="113" t="s">
        <v>314</v>
      </c>
      <c r="AH5" s="113" t="s">
        <v>314</v>
      </c>
      <c r="AI5" s="113" t="s">
        <v>314</v>
      </c>
      <c r="AJ5" s="113" t="s">
        <v>314</v>
      </c>
      <c r="AK5" s="113" t="s">
        <v>314</v>
      </c>
      <c r="AL5" s="113" t="s">
        <v>314</v>
      </c>
    </row>
    <row r="6" spans="1:41" ht="18" customHeight="1" x14ac:dyDescent="0.3">
      <c r="A6" s="46"/>
      <c r="B6" s="55"/>
      <c r="C6" s="56"/>
      <c r="D6" s="56"/>
      <c r="E6" s="56"/>
      <c r="F6" s="56"/>
      <c r="G6" s="56"/>
      <c r="H6" s="56"/>
      <c r="O6" s="111" t="s">
        <v>346</v>
      </c>
      <c r="P6" s="112" t="s">
        <v>153</v>
      </c>
      <c r="Q6" s="110"/>
      <c r="R6" s="113">
        <v>15</v>
      </c>
      <c r="S6" s="113">
        <v>15</v>
      </c>
      <c r="T6" s="113">
        <v>15</v>
      </c>
      <c r="U6" s="113" t="s">
        <v>314</v>
      </c>
      <c r="V6" s="113" t="s">
        <v>314</v>
      </c>
      <c r="W6" s="113" t="s">
        <v>314</v>
      </c>
      <c r="X6" s="113" t="s">
        <v>314</v>
      </c>
      <c r="Y6" s="113" t="s">
        <v>314</v>
      </c>
      <c r="Z6" s="113" t="s">
        <v>314</v>
      </c>
      <c r="AA6" s="113" t="s">
        <v>314</v>
      </c>
      <c r="AB6" s="113"/>
      <c r="AC6" s="113" t="s">
        <v>314</v>
      </c>
      <c r="AD6" s="113" t="s">
        <v>314</v>
      </c>
      <c r="AE6" s="113" t="s">
        <v>314</v>
      </c>
      <c r="AF6" s="113" t="s">
        <v>314</v>
      </c>
      <c r="AG6" s="113" t="s">
        <v>314</v>
      </c>
      <c r="AH6" s="113" t="s">
        <v>314</v>
      </c>
      <c r="AI6" s="113" t="s">
        <v>314</v>
      </c>
      <c r="AJ6" s="113" t="s">
        <v>314</v>
      </c>
      <c r="AK6" s="113" t="s">
        <v>314</v>
      </c>
      <c r="AL6" s="113" t="s">
        <v>314</v>
      </c>
    </row>
    <row r="7" spans="1:41" ht="17.25" customHeight="1" x14ac:dyDescent="0.3">
      <c r="A7" s="54" t="s">
        <v>20</v>
      </c>
      <c r="B7" s="55"/>
      <c r="C7" s="56" t="e">
        <f>VLOOKUP(C5,O5:AL60,2,FALSE)</f>
        <v>#N/A</v>
      </c>
      <c r="D7" s="56"/>
      <c r="E7" s="56"/>
      <c r="F7" s="56"/>
      <c r="G7" s="56"/>
      <c r="H7" s="56"/>
      <c r="O7" s="111" t="s">
        <v>323</v>
      </c>
      <c r="P7" s="114" t="s">
        <v>324</v>
      </c>
      <c r="Q7" s="110"/>
      <c r="R7" s="113">
        <v>15</v>
      </c>
      <c r="S7" s="113">
        <v>15</v>
      </c>
      <c r="T7" s="113">
        <v>15</v>
      </c>
      <c r="U7" s="113" t="s">
        <v>314</v>
      </c>
      <c r="V7" s="113" t="s">
        <v>314</v>
      </c>
      <c r="W7" s="113" t="s">
        <v>314</v>
      </c>
      <c r="X7" s="113" t="s">
        <v>314</v>
      </c>
      <c r="Y7" s="113" t="s">
        <v>314</v>
      </c>
      <c r="Z7" s="113" t="s">
        <v>314</v>
      </c>
      <c r="AA7" s="113" t="s">
        <v>314</v>
      </c>
      <c r="AB7" s="113"/>
      <c r="AC7" s="113" t="s">
        <v>314</v>
      </c>
      <c r="AD7" s="113" t="s">
        <v>314</v>
      </c>
      <c r="AE7" s="113" t="s">
        <v>314</v>
      </c>
      <c r="AF7" s="113" t="s">
        <v>314</v>
      </c>
      <c r="AG7" s="113" t="s">
        <v>314</v>
      </c>
      <c r="AH7" s="113" t="s">
        <v>314</v>
      </c>
      <c r="AI7" s="113" t="s">
        <v>314</v>
      </c>
      <c r="AJ7" s="113" t="s">
        <v>314</v>
      </c>
      <c r="AK7" s="113" t="s">
        <v>314</v>
      </c>
      <c r="AL7" s="113" t="s">
        <v>314</v>
      </c>
    </row>
    <row r="8" spans="1:41" ht="10.5" customHeight="1" x14ac:dyDescent="0.3">
      <c r="O8" s="111" t="s">
        <v>347</v>
      </c>
      <c r="P8" s="114" t="s">
        <v>348</v>
      </c>
      <c r="Q8" s="110"/>
      <c r="R8" s="113">
        <v>15</v>
      </c>
      <c r="S8" s="113">
        <v>15</v>
      </c>
      <c r="T8" s="113">
        <v>15</v>
      </c>
      <c r="U8" s="113">
        <v>15</v>
      </c>
      <c r="V8" s="113" t="s">
        <v>314</v>
      </c>
      <c r="W8" s="113" t="s">
        <v>314</v>
      </c>
      <c r="X8" s="113" t="s">
        <v>314</v>
      </c>
      <c r="Y8" s="113" t="s">
        <v>314</v>
      </c>
      <c r="Z8" s="113" t="s">
        <v>314</v>
      </c>
      <c r="AA8" s="113" t="s">
        <v>314</v>
      </c>
      <c r="AB8" s="113"/>
      <c r="AC8" s="113" t="s">
        <v>314</v>
      </c>
      <c r="AD8" s="113" t="s">
        <v>314</v>
      </c>
      <c r="AE8" s="113" t="s">
        <v>314</v>
      </c>
      <c r="AF8" s="113" t="s">
        <v>314</v>
      </c>
      <c r="AG8" s="113" t="s">
        <v>314</v>
      </c>
      <c r="AH8" s="113" t="s">
        <v>314</v>
      </c>
      <c r="AI8" s="113" t="s">
        <v>314</v>
      </c>
      <c r="AJ8" s="113" t="s">
        <v>314</v>
      </c>
      <c r="AK8" s="113" t="s">
        <v>314</v>
      </c>
      <c r="AL8" s="113" t="s">
        <v>314</v>
      </c>
    </row>
    <row r="9" spans="1:41" ht="13.5" customHeight="1" x14ac:dyDescent="0.3">
      <c r="A9" s="43" t="s">
        <v>381</v>
      </c>
      <c r="O9" s="111" t="s">
        <v>349</v>
      </c>
      <c r="P9" s="112" t="s">
        <v>350</v>
      </c>
      <c r="Q9" s="110"/>
      <c r="R9" s="115">
        <v>15</v>
      </c>
      <c r="S9" s="113" t="s">
        <v>314</v>
      </c>
      <c r="T9" s="113" t="s">
        <v>314</v>
      </c>
      <c r="U9" s="113" t="s">
        <v>314</v>
      </c>
      <c r="V9" s="113" t="s">
        <v>314</v>
      </c>
      <c r="W9" s="113" t="s">
        <v>314</v>
      </c>
      <c r="X9" s="113" t="s">
        <v>314</v>
      </c>
      <c r="Y9" s="113" t="s">
        <v>314</v>
      </c>
      <c r="Z9" s="113" t="s">
        <v>314</v>
      </c>
      <c r="AA9" s="113" t="s">
        <v>314</v>
      </c>
      <c r="AB9" s="113"/>
      <c r="AC9" s="113" t="s">
        <v>314</v>
      </c>
      <c r="AD9" s="113" t="s">
        <v>314</v>
      </c>
      <c r="AE9" s="113" t="s">
        <v>314</v>
      </c>
      <c r="AF9" s="113" t="s">
        <v>314</v>
      </c>
      <c r="AG9" s="113" t="s">
        <v>314</v>
      </c>
      <c r="AH9" s="113" t="s">
        <v>314</v>
      </c>
      <c r="AI9" s="113" t="s">
        <v>314</v>
      </c>
      <c r="AJ9" s="113" t="s">
        <v>314</v>
      </c>
      <c r="AK9" s="113" t="s">
        <v>314</v>
      </c>
      <c r="AL9" s="113" t="s">
        <v>314</v>
      </c>
    </row>
    <row r="10" spans="1:41" ht="11.25" customHeight="1" x14ac:dyDescent="0.3">
      <c r="O10" s="111" t="s">
        <v>325</v>
      </c>
      <c r="P10" s="112" t="s">
        <v>40</v>
      </c>
      <c r="Q10" s="110"/>
      <c r="R10" s="115">
        <v>15</v>
      </c>
      <c r="S10" s="113">
        <v>15</v>
      </c>
      <c r="T10" s="113" t="s">
        <v>314</v>
      </c>
      <c r="U10" s="113" t="s">
        <v>314</v>
      </c>
      <c r="V10" s="113" t="s">
        <v>314</v>
      </c>
      <c r="W10" s="113" t="s">
        <v>314</v>
      </c>
      <c r="X10" s="113" t="s">
        <v>314</v>
      </c>
      <c r="Y10" s="113" t="s">
        <v>314</v>
      </c>
      <c r="Z10" s="113" t="s">
        <v>314</v>
      </c>
      <c r="AA10" s="113" t="s">
        <v>314</v>
      </c>
      <c r="AB10" s="113"/>
      <c r="AC10" s="113" t="s">
        <v>314</v>
      </c>
      <c r="AD10" s="113" t="s">
        <v>314</v>
      </c>
      <c r="AE10" s="113" t="s">
        <v>314</v>
      </c>
      <c r="AF10" s="113" t="s">
        <v>314</v>
      </c>
      <c r="AG10" s="113" t="s">
        <v>314</v>
      </c>
      <c r="AH10" s="113" t="s">
        <v>314</v>
      </c>
      <c r="AI10" s="113" t="s">
        <v>314</v>
      </c>
      <c r="AJ10" s="113" t="s">
        <v>314</v>
      </c>
      <c r="AK10" s="113" t="s">
        <v>314</v>
      </c>
      <c r="AL10" s="113" t="s">
        <v>314</v>
      </c>
    </row>
    <row r="11" spans="1:41" ht="5.25" customHeight="1" x14ac:dyDescent="0.3">
      <c r="O11" s="111" t="s">
        <v>351</v>
      </c>
      <c r="P11" s="112" t="s">
        <v>44</v>
      </c>
      <c r="Q11" s="110"/>
      <c r="R11" s="113">
        <v>15</v>
      </c>
      <c r="S11" s="113">
        <v>15</v>
      </c>
      <c r="T11" s="113">
        <v>15</v>
      </c>
      <c r="U11" s="113">
        <v>15</v>
      </c>
      <c r="V11" s="113" t="s">
        <v>314</v>
      </c>
      <c r="W11" s="113" t="s">
        <v>314</v>
      </c>
      <c r="X11" s="113" t="s">
        <v>314</v>
      </c>
      <c r="Y11" s="113" t="s">
        <v>314</v>
      </c>
      <c r="Z11" s="113" t="s">
        <v>314</v>
      </c>
      <c r="AA11" s="113" t="s">
        <v>314</v>
      </c>
      <c r="AB11" s="113"/>
      <c r="AC11" s="113">
        <v>15</v>
      </c>
      <c r="AD11" s="113">
        <v>15</v>
      </c>
      <c r="AE11" s="113">
        <v>15</v>
      </c>
      <c r="AF11" s="113">
        <v>15</v>
      </c>
      <c r="AG11" s="113" t="s">
        <v>314</v>
      </c>
      <c r="AH11" s="113" t="s">
        <v>314</v>
      </c>
      <c r="AI11" s="113" t="s">
        <v>314</v>
      </c>
      <c r="AJ11" s="113" t="s">
        <v>314</v>
      </c>
      <c r="AK11" s="113" t="s">
        <v>314</v>
      </c>
      <c r="AL11" s="113" t="s">
        <v>314</v>
      </c>
    </row>
    <row r="12" spans="1:41" s="45" customFormat="1" ht="13.5" customHeight="1" x14ac:dyDescent="0.2">
      <c r="A12" s="57" t="s">
        <v>286</v>
      </c>
      <c r="B12" s="58"/>
      <c r="C12" s="58"/>
      <c r="D12" s="59"/>
      <c r="E12" s="59"/>
      <c r="F12" s="59"/>
      <c r="N12" s="50"/>
      <c r="O12" s="111" t="s">
        <v>352</v>
      </c>
      <c r="P12" s="112" t="s">
        <v>353</v>
      </c>
      <c r="Q12" s="116"/>
      <c r="R12" s="113" t="s">
        <v>314</v>
      </c>
      <c r="S12" s="113" t="s">
        <v>314</v>
      </c>
      <c r="T12" s="113" t="s">
        <v>314</v>
      </c>
      <c r="U12" s="113" t="s">
        <v>314</v>
      </c>
      <c r="V12" s="113" t="s">
        <v>314</v>
      </c>
      <c r="W12" s="113" t="s">
        <v>314</v>
      </c>
      <c r="X12" s="113" t="s">
        <v>314</v>
      </c>
      <c r="Y12" s="113" t="s">
        <v>314</v>
      </c>
      <c r="Z12" s="113" t="s">
        <v>314</v>
      </c>
      <c r="AA12" s="113" t="s">
        <v>314</v>
      </c>
      <c r="AB12" s="113"/>
      <c r="AC12" s="113">
        <v>15</v>
      </c>
      <c r="AD12" s="113">
        <v>15</v>
      </c>
      <c r="AE12" s="113" t="s">
        <v>314</v>
      </c>
      <c r="AF12" s="113" t="s">
        <v>314</v>
      </c>
      <c r="AG12" s="113" t="s">
        <v>314</v>
      </c>
      <c r="AH12" s="113" t="s">
        <v>314</v>
      </c>
      <c r="AI12" s="113" t="s">
        <v>314</v>
      </c>
      <c r="AJ12" s="113" t="s">
        <v>314</v>
      </c>
      <c r="AK12" s="113" t="s">
        <v>314</v>
      </c>
      <c r="AL12" s="113" t="s">
        <v>314</v>
      </c>
      <c r="AM12" s="117"/>
      <c r="AN12" s="118"/>
      <c r="AO12" s="118"/>
    </row>
    <row r="13" spans="1:41" s="38" customFormat="1" ht="14.25" customHeight="1" x14ac:dyDescent="0.3">
      <c r="A13" s="144" t="s">
        <v>0</v>
      </c>
      <c r="B13" s="146" t="s">
        <v>1</v>
      </c>
      <c r="C13" s="147"/>
      <c r="D13" s="147"/>
      <c r="E13" s="147"/>
      <c r="F13" s="147"/>
      <c r="G13" s="147"/>
      <c r="H13" s="147"/>
      <c r="I13" s="147"/>
      <c r="J13" s="147"/>
      <c r="K13" s="148"/>
      <c r="L13" s="60"/>
      <c r="M13" s="44"/>
      <c r="N13" s="47"/>
      <c r="O13" s="111" t="s">
        <v>302</v>
      </c>
      <c r="P13" s="112" t="s">
        <v>354</v>
      </c>
      <c r="Q13" s="110"/>
      <c r="R13" s="113">
        <v>15</v>
      </c>
      <c r="S13" s="113">
        <v>15</v>
      </c>
      <c r="T13" s="113">
        <v>15</v>
      </c>
      <c r="U13" s="113" t="s">
        <v>314</v>
      </c>
      <c r="V13" s="113" t="s">
        <v>314</v>
      </c>
      <c r="W13" s="113" t="s">
        <v>314</v>
      </c>
      <c r="X13" s="113" t="s">
        <v>314</v>
      </c>
      <c r="Y13" s="113" t="s">
        <v>314</v>
      </c>
      <c r="Z13" s="113" t="s">
        <v>314</v>
      </c>
      <c r="AA13" s="113" t="s">
        <v>314</v>
      </c>
      <c r="AB13" s="113"/>
      <c r="AC13" s="113" t="s">
        <v>314</v>
      </c>
      <c r="AD13" s="113" t="s">
        <v>314</v>
      </c>
      <c r="AE13" s="113" t="s">
        <v>314</v>
      </c>
      <c r="AF13" s="113" t="s">
        <v>314</v>
      </c>
      <c r="AG13" s="113" t="s">
        <v>314</v>
      </c>
      <c r="AH13" s="113" t="s">
        <v>314</v>
      </c>
      <c r="AI13" s="113" t="s">
        <v>314</v>
      </c>
      <c r="AJ13" s="113" t="s">
        <v>314</v>
      </c>
      <c r="AK13" s="113" t="s">
        <v>314</v>
      </c>
      <c r="AL13" s="113" t="s">
        <v>314</v>
      </c>
      <c r="AM13" s="119"/>
      <c r="AN13" s="20"/>
      <c r="AO13" s="20"/>
    </row>
    <row r="14" spans="1:41" s="38" customFormat="1" ht="12" customHeight="1" x14ac:dyDescent="0.3">
      <c r="A14" s="145"/>
      <c r="B14" s="61" t="s">
        <v>2</v>
      </c>
      <c r="C14" s="61" t="s">
        <v>3</v>
      </c>
      <c r="D14" s="61" t="s">
        <v>4</v>
      </c>
      <c r="E14" s="61" t="s">
        <v>5</v>
      </c>
      <c r="F14" s="61" t="s">
        <v>6</v>
      </c>
      <c r="G14" s="61" t="s">
        <v>7</v>
      </c>
      <c r="H14" s="61" t="s">
        <v>8</v>
      </c>
      <c r="I14" s="61" t="s">
        <v>9</v>
      </c>
      <c r="J14" s="61" t="s">
        <v>10</v>
      </c>
      <c r="K14" s="62" t="s">
        <v>11</v>
      </c>
      <c r="L14" s="63"/>
      <c r="M14" s="40"/>
      <c r="N14" s="47"/>
      <c r="O14" s="111" t="s">
        <v>355</v>
      </c>
      <c r="P14" s="112" t="s">
        <v>50</v>
      </c>
      <c r="Q14" s="110"/>
      <c r="R14" s="113">
        <v>14</v>
      </c>
      <c r="S14" s="113">
        <v>13</v>
      </c>
      <c r="T14" s="113" t="s">
        <v>314</v>
      </c>
      <c r="U14" s="113" t="s">
        <v>314</v>
      </c>
      <c r="V14" s="113" t="s">
        <v>314</v>
      </c>
      <c r="W14" s="113" t="s">
        <v>314</v>
      </c>
      <c r="X14" s="113" t="s">
        <v>314</v>
      </c>
      <c r="Y14" s="113" t="s">
        <v>314</v>
      </c>
      <c r="Z14" s="113" t="s">
        <v>314</v>
      </c>
      <c r="AA14" s="113" t="s">
        <v>314</v>
      </c>
      <c r="AB14" s="113"/>
      <c r="AC14" s="113">
        <v>15</v>
      </c>
      <c r="AD14" s="113">
        <v>15</v>
      </c>
      <c r="AE14" s="113" t="s">
        <v>314</v>
      </c>
      <c r="AF14" s="113" t="s">
        <v>314</v>
      </c>
      <c r="AG14" s="113" t="s">
        <v>314</v>
      </c>
      <c r="AH14" s="113" t="s">
        <v>314</v>
      </c>
      <c r="AI14" s="113" t="s">
        <v>314</v>
      </c>
      <c r="AJ14" s="113" t="s">
        <v>314</v>
      </c>
      <c r="AK14" s="113" t="s">
        <v>314</v>
      </c>
      <c r="AL14" s="113" t="s">
        <v>314</v>
      </c>
      <c r="AM14" s="119"/>
      <c r="AN14" s="20"/>
      <c r="AO14" s="20"/>
    </row>
    <row r="15" spans="1:41" s="38" customFormat="1" ht="16.5" customHeight="1" x14ac:dyDescent="0.3">
      <c r="A15" s="64" t="s">
        <v>315</v>
      </c>
      <c r="B15" s="65" t="e">
        <f>VLOOKUP($C$5,$O$5:$AL$60,4,FALSE)</f>
        <v>#N/A</v>
      </c>
      <c r="C15" s="65" t="e">
        <f>VLOOKUP($C$5,$O$5:$AL$60,5,FALSE)</f>
        <v>#N/A</v>
      </c>
      <c r="D15" s="65" t="e">
        <f>VLOOKUP($C$5,$O$5:$AL$60,6,FALSE)</f>
        <v>#N/A</v>
      </c>
      <c r="E15" s="65" t="e">
        <f>VLOOKUP($C$5,$O$5:$AL$60,7,FALSE)</f>
        <v>#N/A</v>
      </c>
      <c r="F15" s="65" t="e">
        <f>VLOOKUP($C$5,$O$5:$AL$60,8,FALSE)</f>
        <v>#N/A</v>
      </c>
      <c r="G15" s="65" t="e">
        <f>VLOOKUP($C$5,$O$5:$AL$60,9,FALSE)</f>
        <v>#N/A</v>
      </c>
      <c r="H15" s="65" t="e">
        <f>VLOOKUP($C$5,$O$5:$AL$60,10,FALSE)</f>
        <v>#N/A</v>
      </c>
      <c r="I15" s="65" t="e">
        <f>VLOOKUP($C$5,$O$5:$AL$60,11,FALSE)</f>
        <v>#N/A</v>
      </c>
      <c r="J15" s="65" t="e">
        <f>VLOOKUP($C$5,$O$5:$AL$60,12,FALSE)</f>
        <v>#N/A</v>
      </c>
      <c r="K15" s="66" t="e">
        <f>VLOOKUP($C$5,$O$5:$AL$60,13,FALSE)</f>
        <v>#N/A</v>
      </c>
      <c r="L15" s="67"/>
      <c r="M15" s="39"/>
      <c r="N15" s="47"/>
      <c r="O15" s="111" t="s">
        <v>326</v>
      </c>
      <c r="P15" s="112" t="s">
        <v>52</v>
      </c>
      <c r="Q15" s="110"/>
      <c r="R15" s="120">
        <v>15</v>
      </c>
      <c r="S15" s="120">
        <v>15</v>
      </c>
      <c r="T15" s="113">
        <v>15</v>
      </c>
      <c r="U15" s="113">
        <v>15</v>
      </c>
      <c r="V15" s="113" t="s">
        <v>314</v>
      </c>
      <c r="W15" s="113" t="s">
        <v>314</v>
      </c>
      <c r="X15" s="113" t="s">
        <v>314</v>
      </c>
      <c r="Y15" s="113" t="s">
        <v>314</v>
      </c>
      <c r="Z15" s="113" t="s">
        <v>314</v>
      </c>
      <c r="AA15" s="113" t="s">
        <v>314</v>
      </c>
      <c r="AB15" s="113"/>
      <c r="AC15" s="113" t="s">
        <v>314</v>
      </c>
      <c r="AD15" s="113" t="s">
        <v>314</v>
      </c>
      <c r="AE15" s="113" t="s">
        <v>314</v>
      </c>
      <c r="AF15" s="113" t="s">
        <v>314</v>
      </c>
      <c r="AG15" s="113" t="s">
        <v>314</v>
      </c>
      <c r="AH15" s="113" t="s">
        <v>314</v>
      </c>
      <c r="AI15" s="113" t="s">
        <v>314</v>
      </c>
      <c r="AJ15" s="113" t="s">
        <v>314</v>
      </c>
      <c r="AK15" s="113" t="s">
        <v>314</v>
      </c>
      <c r="AL15" s="113" t="s">
        <v>314</v>
      </c>
      <c r="AM15" s="119"/>
      <c r="AN15" s="20"/>
      <c r="AO15" s="20"/>
    </row>
    <row r="16" spans="1:41" s="38" customFormat="1" ht="16.5" customHeight="1" x14ac:dyDescent="0.3">
      <c r="A16" s="68" t="s">
        <v>316</v>
      </c>
      <c r="B16" s="69"/>
      <c r="C16" s="69"/>
      <c r="D16" s="69"/>
      <c r="E16" s="69"/>
      <c r="F16" s="69"/>
      <c r="G16" s="69"/>
      <c r="H16" s="69"/>
      <c r="I16" s="69"/>
      <c r="J16" s="69"/>
      <c r="K16" s="67"/>
      <c r="L16" s="67"/>
      <c r="M16" s="39"/>
      <c r="N16" s="47"/>
      <c r="O16" s="111" t="s">
        <v>327</v>
      </c>
      <c r="P16" s="121" t="s">
        <v>56</v>
      </c>
      <c r="Q16" s="110"/>
      <c r="R16" s="113">
        <v>15</v>
      </c>
      <c r="S16" s="113">
        <v>15</v>
      </c>
      <c r="T16" s="113" t="s">
        <v>314</v>
      </c>
      <c r="U16" s="113" t="s">
        <v>314</v>
      </c>
      <c r="V16" s="113" t="s">
        <v>314</v>
      </c>
      <c r="W16" s="113" t="s">
        <v>314</v>
      </c>
      <c r="X16" s="113" t="s">
        <v>314</v>
      </c>
      <c r="Y16" s="113" t="s">
        <v>314</v>
      </c>
      <c r="Z16" s="113" t="s">
        <v>314</v>
      </c>
      <c r="AA16" s="113" t="s">
        <v>314</v>
      </c>
      <c r="AB16" s="113"/>
      <c r="AC16" s="113">
        <v>15</v>
      </c>
      <c r="AD16" s="113">
        <v>15</v>
      </c>
      <c r="AE16" s="113" t="s">
        <v>314</v>
      </c>
      <c r="AF16" s="113" t="s">
        <v>314</v>
      </c>
      <c r="AG16" s="113" t="s">
        <v>314</v>
      </c>
      <c r="AH16" s="113" t="s">
        <v>314</v>
      </c>
      <c r="AI16" s="113" t="s">
        <v>314</v>
      </c>
      <c r="AJ16" s="113" t="s">
        <v>314</v>
      </c>
      <c r="AK16" s="113" t="s">
        <v>314</v>
      </c>
      <c r="AL16" s="113" t="s">
        <v>314</v>
      </c>
      <c r="AM16" s="119"/>
      <c r="AN16" s="20"/>
      <c r="AO16" s="20"/>
    </row>
    <row r="17" spans="1:41" s="38" customFormat="1" ht="16.5" customHeight="1" x14ac:dyDescent="0.3">
      <c r="A17" s="70" t="s">
        <v>382</v>
      </c>
      <c r="B17" s="71"/>
      <c r="C17" s="71"/>
      <c r="D17" s="71"/>
      <c r="E17" s="71"/>
      <c r="F17" s="71"/>
      <c r="G17" s="71"/>
      <c r="H17" s="71"/>
      <c r="I17" s="71"/>
      <c r="J17" s="71"/>
      <c r="K17" s="72"/>
      <c r="L17" s="67"/>
      <c r="M17" s="39"/>
      <c r="N17" s="47"/>
      <c r="O17" s="111" t="s">
        <v>356</v>
      </c>
      <c r="P17" s="121" t="s">
        <v>64</v>
      </c>
      <c r="Q17" s="110"/>
      <c r="R17" s="113">
        <v>15</v>
      </c>
      <c r="S17" s="113">
        <v>15</v>
      </c>
      <c r="T17" s="113">
        <v>15</v>
      </c>
      <c r="U17" s="113" t="s">
        <v>314</v>
      </c>
      <c r="V17" s="113" t="s">
        <v>314</v>
      </c>
      <c r="W17" s="113" t="s">
        <v>314</v>
      </c>
      <c r="X17" s="113" t="s">
        <v>314</v>
      </c>
      <c r="Y17" s="113" t="s">
        <v>314</v>
      </c>
      <c r="Z17" s="113" t="s">
        <v>314</v>
      </c>
      <c r="AA17" s="113" t="s">
        <v>314</v>
      </c>
      <c r="AB17" s="113"/>
      <c r="AC17" s="113" t="s">
        <v>314</v>
      </c>
      <c r="AD17" s="113" t="s">
        <v>314</v>
      </c>
      <c r="AE17" s="113" t="s">
        <v>314</v>
      </c>
      <c r="AF17" s="113" t="s">
        <v>314</v>
      </c>
      <c r="AG17" s="113" t="s">
        <v>314</v>
      </c>
      <c r="AH17" s="113" t="s">
        <v>314</v>
      </c>
      <c r="AI17" s="113" t="s">
        <v>314</v>
      </c>
      <c r="AJ17" s="113" t="s">
        <v>314</v>
      </c>
      <c r="AK17" s="113" t="s">
        <v>314</v>
      </c>
      <c r="AL17" s="113" t="s">
        <v>314</v>
      </c>
      <c r="AM17" s="119"/>
      <c r="AN17" s="20"/>
      <c r="AO17" s="20"/>
    </row>
    <row r="18" spans="1:41" s="38" customFormat="1" ht="16.5" customHeight="1" x14ac:dyDescent="0.3">
      <c r="A18" s="70" t="s">
        <v>383</v>
      </c>
      <c r="B18" s="71"/>
      <c r="C18" s="71"/>
      <c r="D18" s="71"/>
      <c r="E18" s="71"/>
      <c r="F18" s="71"/>
      <c r="G18" s="71"/>
      <c r="H18" s="71"/>
      <c r="I18" s="71"/>
      <c r="J18" s="71"/>
      <c r="K18" s="72"/>
      <c r="L18" s="67"/>
      <c r="M18" s="39"/>
      <c r="N18" s="47"/>
      <c r="O18" s="111" t="s">
        <v>303</v>
      </c>
      <c r="P18" s="121" t="s">
        <v>68</v>
      </c>
      <c r="Q18" s="110"/>
      <c r="R18" s="113">
        <v>15</v>
      </c>
      <c r="S18" s="113">
        <v>15</v>
      </c>
      <c r="T18" s="113">
        <v>15</v>
      </c>
      <c r="U18" s="113" t="s">
        <v>314</v>
      </c>
      <c r="V18" s="113" t="s">
        <v>314</v>
      </c>
      <c r="W18" s="113" t="s">
        <v>314</v>
      </c>
      <c r="X18" s="113" t="s">
        <v>314</v>
      </c>
      <c r="Y18" s="113" t="s">
        <v>314</v>
      </c>
      <c r="Z18" s="113" t="s">
        <v>314</v>
      </c>
      <c r="AA18" s="113" t="s">
        <v>314</v>
      </c>
      <c r="AB18" s="113"/>
      <c r="AC18" s="113" t="s">
        <v>314</v>
      </c>
      <c r="AD18" s="113" t="s">
        <v>314</v>
      </c>
      <c r="AE18" s="113" t="s">
        <v>314</v>
      </c>
      <c r="AF18" s="113" t="s">
        <v>314</v>
      </c>
      <c r="AG18" s="113" t="s">
        <v>314</v>
      </c>
      <c r="AH18" s="113" t="s">
        <v>314</v>
      </c>
      <c r="AI18" s="113" t="s">
        <v>314</v>
      </c>
      <c r="AJ18" s="113" t="s">
        <v>314</v>
      </c>
      <c r="AK18" s="113" t="s">
        <v>314</v>
      </c>
      <c r="AL18" s="113" t="s">
        <v>314</v>
      </c>
      <c r="AM18" s="119"/>
      <c r="AN18" s="20"/>
      <c r="AO18" s="20"/>
    </row>
    <row r="19" spans="1:41" s="38" customFormat="1" ht="16.5" customHeight="1" x14ac:dyDescent="0.3">
      <c r="A19" s="70" t="s">
        <v>384</v>
      </c>
      <c r="B19" s="53"/>
      <c r="C19" s="53"/>
      <c r="D19" s="53"/>
      <c r="E19" s="53"/>
      <c r="F19" s="53"/>
      <c r="G19" s="53"/>
      <c r="H19" s="53"/>
      <c r="I19" s="53"/>
      <c r="J19" s="53"/>
      <c r="K19" s="73"/>
      <c r="L19" s="67"/>
      <c r="M19" s="39"/>
      <c r="N19" s="47"/>
      <c r="O19" s="111" t="s">
        <v>357</v>
      </c>
      <c r="P19" s="121" t="s">
        <v>358</v>
      </c>
      <c r="Q19" s="110"/>
      <c r="R19" s="113">
        <v>15</v>
      </c>
      <c r="S19" s="113">
        <v>15</v>
      </c>
      <c r="T19" s="113">
        <v>15</v>
      </c>
      <c r="U19" s="113" t="s">
        <v>314</v>
      </c>
      <c r="V19" s="113" t="s">
        <v>314</v>
      </c>
      <c r="W19" s="113" t="s">
        <v>314</v>
      </c>
      <c r="X19" s="113" t="s">
        <v>314</v>
      </c>
      <c r="Y19" s="113" t="s">
        <v>314</v>
      </c>
      <c r="Z19" s="113" t="s">
        <v>314</v>
      </c>
      <c r="AA19" s="113" t="s">
        <v>314</v>
      </c>
      <c r="AB19" s="113"/>
      <c r="AC19" s="113">
        <v>15</v>
      </c>
      <c r="AD19" s="113">
        <v>15</v>
      </c>
      <c r="AE19" s="113">
        <v>15</v>
      </c>
      <c r="AF19" s="113" t="s">
        <v>314</v>
      </c>
      <c r="AG19" s="113" t="s">
        <v>314</v>
      </c>
      <c r="AH19" s="113" t="s">
        <v>314</v>
      </c>
      <c r="AI19" s="113" t="s">
        <v>314</v>
      </c>
      <c r="AJ19" s="113" t="s">
        <v>314</v>
      </c>
      <c r="AK19" s="113" t="s">
        <v>314</v>
      </c>
      <c r="AL19" s="113" t="s">
        <v>314</v>
      </c>
      <c r="AM19" s="119"/>
      <c r="AN19" s="20"/>
      <c r="AO19" s="20"/>
    </row>
    <row r="20" spans="1:41" s="38" customFormat="1" ht="16.5" customHeight="1" x14ac:dyDescent="0.3">
      <c r="A20" s="70" t="s">
        <v>385</v>
      </c>
      <c r="B20" s="71"/>
      <c r="C20" s="71"/>
      <c r="D20" s="71"/>
      <c r="E20" s="71"/>
      <c r="F20" s="71"/>
      <c r="G20" s="71"/>
      <c r="H20" s="71"/>
      <c r="I20" s="71"/>
      <c r="J20" s="71"/>
      <c r="K20" s="72"/>
      <c r="L20" s="67"/>
      <c r="M20" s="39"/>
      <c r="N20" s="47"/>
      <c r="O20" s="111" t="s">
        <v>328</v>
      </c>
      <c r="P20" s="121" t="s">
        <v>359</v>
      </c>
      <c r="Q20" s="110"/>
      <c r="R20" s="113">
        <v>15</v>
      </c>
      <c r="S20" s="113">
        <v>15</v>
      </c>
      <c r="T20" s="113">
        <v>15</v>
      </c>
      <c r="U20" s="113" t="s">
        <v>314</v>
      </c>
      <c r="V20" s="113" t="s">
        <v>314</v>
      </c>
      <c r="W20" s="113" t="s">
        <v>314</v>
      </c>
      <c r="X20" s="113" t="s">
        <v>314</v>
      </c>
      <c r="Y20" s="113" t="s">
        <v>314</v>
      </c>
      <c r="Z20" s="113" t="s">
        <v>314</v>
      </c>
      <c r="AA20" s="113" t="s">
        <v>314</v>
      </c>
      <c r="AB20" s="113"/>
      <c r="AC20" s="113" t="s">
        <v>314</v>
      </c>
      <c r="AD20" s="113" t="s">
        <v>314</v>
      </c>
      <c r="AE20" s="113" t="s">
        <v>314</v>
      </c>
      <c r="AF20" s="113" t="s">
        <v>314</v>
      </c>
      <c r="AG20" s="113" t="s">
        <v>314</v>
      </c>
      <c r="AH20" s="113" t="s">
        <v>314</v>
      </c>
      <c r="AI20" s="113" t="s">
        <v>314</v>
      </c>
      <c r="AJ20" s="113" t="s">
        <v>314</v>
      </c>
      <c r="AK20" s="113" t="s">
        <v>314</v>
      </c>
      <c r="AL20" s="113" t="s">
        <v>314</v>
      </c>
      <c r="AM20" s="119"/>
      <c r="AN20" s="20"/>
      <c r="AO20" s="20"/>
    </row>
    <row r="21" spans="1:41" s="38" customFormat="1" ht="16.5" customHeight="1" x14ac:dyDescent="0.3">
      <c r="A21" s="74" t="s">
        <v>386</v>
      </c>
      <c r="B21" s="75"/>
      <c r="C21" s="75"/>
      <c r="D21" s="75"/>
      <c r="E21" s="75"/>
      <c r="F21" s="75"/>
      <c r="G21" s="75"/>
      <c r="H21" s="75"/>
      <c r="I21" s="75"/>
      <c r="J21" s="75"/>
      <c r="K21" s="76"/>
      <c r="L21" s="67"/>
      <c r="M21" s="39"/>
      <c r="N21" s="47"/>
      <c r="O21" s="111" t="s">
        <v>329</v>
      </c>
      <c r="P21" s="121" t="s">
        <v>74</v>
      </c>
      <c r="Q21" s="110"/>
      <c r="R21" s="113">
        <v>15</v>
      </c>
      <c r="S21" s="113">
        <v>15</v>
      </c>
      <c r="T21" s="113">
        <v>15</v>
      </c>
      <c r="U21" s="113" t="s">
        <v>314</v>
      </c>
      <c r="V21" s="113" t="s">
        <v>314</v>
      </c>
      <c r="W21" s="113" t="s">
        <v>314</v>
      </c>
      <c r="X21" s="113" t="s">
        <v>314</v>
      </c>
      <c r="Y21" s="113" t="s">
        <v>314</v>
      </c>
      <c r="Z21" s="113" t="s">
        <v>314</v>
      </c>
      <c r="AA21" s="113" t="s">
        <v>314</v>
      </c>
      <c r="AB21" s="113"/>
      <c r="AC21" s="113" t="s">
        <v>314</v>
      </c>
      <c r="AD21" s="113" t="s">
        <v>314</v>
      </c>
      <c r="AE21" s="113" t="s">
        <v>314</v>
      </c>
      <c r="AF21" s="113" t="s">
        <v>314</v>
      </c>
      <c r="AG21" s="113" t="s">
        <v>314</v>
      </c>
      <c r="AH21" s="113" t="s">
        <v>314</v>
      </c>
      <c r="AI21" s="113" t="s">
        <v>314</v>
      </c>
      <c r="AJ21" s="113" t="s">
        <v>314</v>
      </c>
      <c r="AK21" s="113" t="s">
        <v>314</v>
      </c>
      <c r="AL21" s="113" t="s">
        <v>314</v>
      </c>
      <c r="AM21" s="119"/>
      <c r="AN21" s="20"/>
      <c r="AO21" s="20"/>
    </row>
    <row r="22" spans="1:41" s="37" customFormat="1" ht="15.75" customHeight="1" x14ac:dyDescent="0.3">
      <c r="A22" s="42"/>
      <c r="B22" s="42"/>
      <c r="C22" s="42"/>
      <c r="D22" s="42"/>
      <c r="E22" s="42"/>
      <c r="F22" s="42"/>
      <c r="G22" s="42"/>
      <c r="H22" s="42"/>
      <c r="I22" s="36">
        <v>0.17199999999999999</v>
      </c>
      <c r="J22" s="36">
        <v>2.4500000000000001E-2</v>
      </c>
      <c r="K22" s="77"/>
      <c r="L22" s="42"/>
      <c r="M22" s="42"/>
      <c r="N22" s="42"/>
      <c r="O22" s="111" t="s">
        <v>360</v>
      </c>
      <c r="P22" s="112" t="s">
        <v>317</v>
      </c>
      <c r="Q22" s="110"/>
      <c r="R22" s="113">
        <v>15</v>
      </c>
      <c r="S22" s="113">
        <v>15</v>
      </c>
      <c r="T22" s="113">
        <v>15</v>
      </c>
      <c r="U22" s="113">
        <v>15</v>
      </c>
      <c r="V22" s="113">
        <v>15</v>
      </c>
      <c r="W22" s="113" t="s">
        <v>314</v>
      </c>
      <c r="X22" s="113" t="s">
        <v>314</v>
      </c>
      <c r="Y22" s="113" t="s">
        <v>314</v>
      </c>
      <c r="Z22" s="113" t="s">
        <v>314</v>
      </c>
      <c r="AA22" s="113" t="s">
        <v>314</v>
      </c>
      <c r="AB22" s="113"/>
      <c r="AC22" s="113" t="s">
        <v>314</v>
      </c>
      <c r="AD22" s="113" t="s">
        <v>314</v>
      </c>
      <c r="AE22" s="113" t="s">
        <v>314</v>
      </c>
      <c r="AF22" s="113" t="s">
        <v>314</v>
      </c>
      <c r="AG22" s="113" t="s">
        <v>314</v>
      </c>
      <c r="AH22" s="113" t="s">
        <v>314</v>
      </c>
      <c r="AI22" s="113" t="s">
        <v>314</v>
      </c>
      <c r="AJ22" s="113" t="s">
        <v>314</v>
      </c>
      <c r="AK22" s="113" t="s">
        <v>314</v>
      </c>
      <c r="AL22" s="113" t="s">
        <v>314</v>
      </c>
      <c r="AM22" s="122"/>
      <c r="AN22" s="14"/>
      <c r="AO22" s="14"/>
    </row>
    <row r="23" spans="1:41" s="37" customFormat="1" ht="27" customHeight="1" x14ac:dyDescent="0.3">
      <c r="A23" s="138" t="s">
        <v>321</v>
      </c>
      <c r="B23" s="135" t="s">
        <v>289</v>
      </c>
      <c r="C23" s="136"/>
      <c r="D23" s="136"/>
      <c r="E23" s="136"/>
      <c r="F23" s="137"/>
      <c r="G23" s="138" t="s">
        <v>292</v>
      </c>
      <c r="H23" s="141" t="s">
        <v>297</v>
      </c>
      <c r="I23" s="142"/>
      <c r="J23" s="142"/>
      <c r="K23" s="143"/>
      <c r="L23" s="132" t="s">
        <v>290</v>
      </c>
      <c r="N23" s="49"/>
      <c r="O23" s="111" t="s">
        <v>304</v>
      </c>
      <c r="P23" s="112" t="s">
        <v>82</v>
      </c>
      <c r="Q23" s="110"/>
      <c r="R23" s="113">
        <v>15</v>
      </c>
      <c r="S23" s="113">
        <v>15</v>
      </c>
      <c r="T23" s="113">
        <v>15</v>
      </c>
      <c r="U23" s="113">
        <v>15</v>
      </c>
      <c r="V23" s="113" t="s">
        <v>314</v>
      </c>
      <c r="W23" s="113" t="s">
        <v>314</v>
      </c>
      <c r="X23" s="113" t="s">
        <v>314</v>
      </c>
      <c r="Y23" s="113" t="s">
        <v>314</v>
      </c>
      <c r="Z23" s="113" t="s">
        <v>314</v>
      </c>
      <c r="AA23" s="113" t="s">
        <v>314</v>
      </c>
      <c r="AB23" s="113"/>
      <c r="AC23" s="113" t="s">
        <v>314</v>
      </c>
      <c r="AD23" s="113" t="s">
        <v>314</v>
      </c>
      <c r="AE23" s="113" t="s">
        <v>314</v>
      </c>
      <c r="AF23" s="113" t="s">
        <v>314</v>
      </c>
      <c r="AG23" s="113" t="s">
        <v>314</v>
      </c>
      <c r="AH23" s="113" t="s">
        <v>314</v>
      </c>
      <c r="AI23" s="113" t="s">
        <v>314</v>
      </c>
      <c r="AJ23" s="113" t="s">
        <v>314</v>
      </c>
      <c r="AK23" s="113" t="s">
        <v>314</v>
      </c>
      <c r="AL23" s="113" t="s">
        <v>314</v>
      </c>
      <c r="AM23" s="122"/>
      <c r="AN23" s="14"/>
      <c r="AO23" s="14"/>
    </row>
    <row r="24" spans="1:41" s="37" customFormat="1" ht="16.5" customHeight="1" x14ac:dyDescent="0.3">
      <c r="A24" s="139"/>
      <c r="B24" s="78" t="s">
        <v>387</v>
      </c>
      <c r="C24" s="78" t="s">
        <v>388</v>
      </c>
      <c r="D24" s="78" t="s">
        <v>389</v>
      </c>
      <c r="E24" s="78" t="s">
        <v>390</v>
      </c>
      <c r="F24" s="78" t="s">
        <v>391</v>
      </c>
      <c r="G24" s="139"/>
      <c r="H24" s="79" t="s">
        <v>296</v>
      </c>
      <c r="I24" s="80" t="s">
        <v>293</v>
      </c>
      <c r="J24" s="80" t="s">
        <v>294</v>
      </c>
      <c r="K24" s="80" t="s">
        <v>312</v>
      </c>
      <c r="L24" s="133"/>
      <c r="N24" s="49"/>
      <c r="O24" s="111" t="s">
        <v>330</v>
      </c>
      <c r="P24" s="112" t="s">
        <v>86</v>
      </c>
      <c r="Q24" s="110"/>
      <c r="R24" s="113">
        <v>12</v>
      </c>
      <c r="S24" s="113">
        <v>12</v>
      </c>
      <c r="T24" s="113">
        <v>12</v>
      </c>
      <c r="U24" s="113" t="s">
        <v>314</v>
      </c>
      <c r="V24" s="113" t="s">
        <v>314</v>
      </c>
      <c r="W24" s="113" t="s">
        <v>314</v>
      </c>
      <c r="X24" s="113" t="s">
        <v>314</v>
      </c>
      <c r="Y24" s="113" t="s">
        <v>314</v>
      </c>
      <c r="Z24" s="113" t="s">
        <v>314</v>
      </c>
      <c r="AA24" s="113" t="s">
        <v>314</v>
      </c>
      <c r="AB24" s="113"/>
      <c r="AC24" s="113">
        <v>12</v>
      </c>
      <c r="AD24" s="113">
        <v>12</v>
      </c>
      <c r="AE24" s="113">
        <v>12</v>
      </c>
      <c r="AF24" s="113" t="s">
        <v>314</v>
      </c>
      <c r="AG24" s="113" t="s">
        <v>314</v>
      </c>
      <c r="AH24" s="113" t="s">
        <v>314</v>
      </c>
      <c r="AI24" s="113" t="s">
        <v>314</v>
      </c>
      <c r="AJ24" s="113" t="s">
        <v>314</v>
      </c>
      <c r="AK24" s="113" t="s">
        <v>314</v>
      </c>
      <c r="AL24" s="113" t="s">
        <v>314</v>
      </c>
      <c r="AM24" s="122"/>
      <c r="AN24" s="14"/>
      <c r="AO24" s="14"/>
    </row>
    <row r="25" spans="1:41" s="37" customFormat="1" ht="16.5" customHeight="1" x14ac:dyDescent="0.2">
      <c r="A25" s="81" t="s">
        <v>301</v>
      </c>
      <c r="B25" s="82"/>
      <c r="C25" s="82"/>
      <c r="D25" s="82"/>
      <c r="E25" s="82"/>
      <c r="F25" s="82"/>
      <c r="G25" s="83">
        <f>SUM(B25:F25)</f>
        <v>0</v>
      </c>
      <c r="H25" s="84">
        <f>49*G25</f>
        <v>0</v>
      </c>
      <c r="I25" s="85">
        <f>(H25*$I$22)</f>
        <v>0</v>
      </c>
      <c r="J25" s="85">
        <f>(H25*$J$22)</f>
        <v>0</v>
      </c>
      <c r="K25" s="86"/>
      <c r="L25" s="87">
        <f>SUM(H25:K25)</f>
        <v>0</v>
      </c>
      <c r="N25" s="49"/>
      <c r="O25" s="111" t="s">
        <v>331</v>
      </c>
      <c r="P25" s="112" t="s">
        <v>88</v>
      </c>
      <c r="Q25" s="110"/>
      <c r="R25" s="113">
        <v>15</v>
      </c>
      <c r="S25" s="113">
        <v>15</v>
      </c>
      <c r="T25" s="113" t="s">
        <v>314</v>
      </c>
      <c r="U25" s="113" t="s">
        <v>314</v>
      </c>
      <c r="V25" s="113" t="s">
        <v>314</v>
      </c>
      <c r="W25" s="113" t="s">
        <v>314</v>
      </c>
      <c r="X25" s="113" t="s">
        <v>314</v>
      </c>
      <c r="Y25" s="113" t="s">
        <v>314</v>
      </c>
      <c r="Z25" s="113" t="s">
        <v>314</v>
      </c>
      <c r="AA25" s="113" t="s">
        <v>314</v>
      </c>
      <c r="AB25" s="113"/>
      <c r="AC25" s="113">
        <v>15</v>
      </c>
      <c r="AD25" s="113">
        <v>15</v>
      </c>
      <c r="AE25" s="113" t="s">
        <v>314</v>
      </c>
      <c r="AF25" s="113" t="s">
        <v>314</v>
      </c>
      <c r="AG25" s="113" t="s">
        <v>314</v>
      </c>
      <c r="AH25" s="113" t="s">
        <v>314</v>
      </c>
      <c r="AI25" s="113" t="s">
        <v>314</v>
      </c>
      <c r="AJ25" s="113" t="s">
        <v>314</v>
      </c>
      <c r="AK25" s="113" t="s">
        <v>314</v>
      </c>
      <c r="AL25" s="113" t="s">
        <v>314</v>
      </c>
      <c r="AM25" s="122"/>
      <c r="AN25" s="14"/>
      <c r="AO25" s="14"/>
    </row>
    <row r="26" spans="1:41" s="37" customFormat="1" ht="16.5" customHeight="1" x14ac:dyDescent="0.2">
      <c r="A26" s="88"/>
      <c r="B26" s="83"/>
      <c r="C26" s="83"/>
      <c r="D26" s="83"/>
      <c r="E26" s="83"/>
      <c r="F26" s="83"/>
      <c r="G26" s="83">
        <f>SUM(B26:F26)</f>
        <v>0</v>
      </c>
      <c r="H26" s="84">
        <f>49*G26</f>
        <v>0</v>
      </c>
      <c r="I26" s="89">
        <f>(H26*$I$22)</f>
        <v>0</v>
      </c>
      <c r="J26" s="89">
        <f t="shared" ref="J26:J42" si="0">(H26*$J$22)</f>
        <v>0</v>
      </c>
      <c r="K26" s="90"/>
      <c r="L26" s="89">
        <f>SUM(H26:K26)</f>
        <v>0</v>
      </c>
      <c r="N26" s="49"/>
      <c r="O26" s="111" t="s">
        <v>361</v>
      </c>
      <c r="P26" s="121" t="s">
        <v>90</v>
      </c>
      <c r="Q26" s="110"/>
      <c r="R26" s="113">
        <v>15</v>
      </c>
      <c r="S26" s="113">
        <v>15</v>
      </c>
      <c r="T26" s="113">
        <v>15</v>
      </c>
      <c r="U26" s="113" t="s">
        <v>314</v>
      </c>
      <c r="V26" s="113" t="s">
        <v>314</v>
      </c>
      <c r="W26" s="113" t="s">
        <v>314</v>
      </c>
      <c r="X26" s="113" t="s">
        <v>314</v>
      </c>
      <c r="Y26" s="113" t="s">
        <v>314</v>
      </c>
      <c r="Z26" s="113" t="s">
        <v>314</v>
      </c>
      <c r="AA26" s="113" t="s">
        <v>314</v>
      </c>
      <c r="AB26" s="113"/>
      <c r="AC26" s="113" t="s">
        <v>314</v>
      </c>
      <c r="AD26" s="113" t="s">
        <v>314</v>
      </c>
      <c r="AE26" s="113" t="s">
        <v>314</v>
      </c>
      <c r="AF26" s="113" t="s">
        <v>314</v>
      </c>
      <c r="AG26" s="113" t="s">
        <v>314</v>
      </c>
      <c r="AH26" s="113" t="s">
        <v>314</v>
      </c>
      <c r="AI26" s="113" t="s">
        <v>314</v>
      </c>
      <c r="AJ26" s="113" t="s">
        <v>314</v>
      </c>
      <c r="AK26" s="113" t="s">
        <v>314</v>
      </c>
      <c r="AL26" s="113" t="s">
        <v>314</v>
      </c>
      <c r="AM26" s="122"/>
      <c r="AN26" s="14"/>
      <c r="AO26" s="14"/>
    </row>
    <row r="27" spans="1:41" s="37" customFormat="1" ht="16.5" customHeight="1" x14ac:dyDescent="0.2">
      <c r="A27" s="91"/>
      <c r="B27" s="92"/>
      <c r="C27" s="92"/>
      <c r="D27" s="92"/>
      <c r="E27" s="92"/>
      <c r="F27" s="92"/>
      <c r="G27" s="92">
        <f t="shared" ref="G27:G42" si="1">SUM(B27:F27)</f>
        <v>0</v>
      </c>
      <c r="H27" s="84">
        <f t="shared" ref="H27:H42" si="2">49*G27</f>
        <v>0</v>
      </c>
      <c r="I27" s="89">
        <f t="shared" ref="I27:I40" si="3">(H27*$I$22)</f>
        <v>0</v>
      </c>
      <c r="J27" s="89">
        <f t="shared" si="0"/>
        <v>0</v>
      </c>
      <c r="K27" s="90"/>
      <c r="L27" s="89">
        <f t="shared" ref="L27:L42" si="4">SUM(H27:K27)</f>
        <v>0</v>
      </c>
      <c r="N27" s="49"/>
      <c r="O27" s="111" t="s">
        <v>403</v>
      </c>
      <c r="P27" s="121" t="s">
        <v>404</v>
      </c>
      <c r="Q27" s="110"/>
      <c r="R27" s="113">
        <v>15</v>
      </c>
      <c r="S27" s="113">
        <v>15</v>
      </c>
      <c r="T27" s="113">
        <v>15</v>
      </c>
      <c r="U27" s="113" t="s">
        <v>314</v>
      </c>
      <c r="V27" s="113" t="s">
        <v>314</v>
      </c>
      <c r="W27" s="113" t="s">
        <v>314</v>
      </c>
      <c r="X27" s="113" t="s">
        <v>314</v>
      </c>
      <c r="Y27" s="113" t="s">
        <v>314</v>
      </c>
      <c r="Z27" s="113" t="s">
        <v>314</v>
      </c>
      <c r="AA27" s="113" t="s">
        <v>314</v>
      </c>
      <c r="AB27" s="113"/>
      <c r="AC27" s="113" t="s">
        <v>314</v>
      </c>
      <c r="AD27" s="113" t="s">
        <v>314</v>
      </c>
      <c r="AE27" s="113" t="s">
        <v>314</v>
      </c>
      <c r="AF27" s="113" t="s">
        <v>314</v>
      </c>
      <c r="AG27" s="113" t="s">
        <v>314</v>
      </c>
      <c r="AH27" s="113" t="s">
        <v>314</v>
      </c>
      <c r="AI27" s="113" t="s">
        <v>314</v>
      </c>
      <c r="AJ27" s="113" t="s">
        <v>314</v>
      </c>
      <c r="AK27" s="113" t="s">
        <v>314</v>
      </c>
      <c r="AL27" s="113" t="s">
        <v>314</v>
      </c>
      <c r="AM27" s="122"/>
      <c r="AN27" s="14"/>
      <c r="AO27" s="14"/>
    </row>
    <row r="28" spans="1:41" s="37" customFormat="1" ht="16.5" customHeight="1" x14ac:dyDescent="0.2">
      <c r="A28" s="91"/>
      <c r="B28" s="92"/>
      <c r="C28" s="92"/>
      <c r="D28" s="92"/>
      <c r="E28" s="92"/>
      <c r="F28" s="92"/>
      <c r="G28" s="92">
        <f t="shared" si="1"/>
        <v>0</v>
      </c>
      <c r="H28" s="84">
        <f t="shared" si="2"/>
        <v>0</v>
      </c>
      <c r="I28" s="89">
        <f t="shared" si="3"/>
        <v>0</v>
      </c>
      <c r="J28" s="89">
        <f t="shared" si="0"/>
        <v>0</v>
      </c>
      <c r="K28" s="90"/>
      <c r="L28" s="89">
        <f t="shared" si="4"/>
        <v>0</v>
      </c>
      <c r="N28" s="51"/>
      <c r="O28" s="114" t="s">
        <v>417</v>
      </c>
      <c r="P28" s="121" t="s">
        <v>405</v>
      </c>
      <c r="Q28" s="110"/>
      <c r="R28" s="113">
        <v>15</v>
      </c>
      <c r="S28" s="113">
        <v>13</v>
      </c>
      <c r="T28" s="113">
        <v>15</v>
      </c>
      <c r="U28" s="113">
        <v>14</v>
      </c>
      <c r="V28" s="113">
        <v>15</v>
      </c>
      <c r="W28" s="113" t="s">
        <v>314</v>
      </c>
      <c r="X28" s="113" t="s">
        <v>314</v>
      </c>
      <c r="Y28" s="113" t="s">
        <v>314</v>
      </c>
      <c r="Z28" s="113" t="s">
        <v>314</v>
      </c>
      <c r="AA28" s="113" t="s">
        <v>314</v>
      </c>
      <c r="AB28" s="113"/>
      <c r="AC28" s="113">
        <v>15</v>
      </c>
      <c r="AD28" s="113">
        <v>15</v>
      </c>
      <c r="AE28" s="113">
        <v>15</v>
      </c>
      <c r="AF28" s="113" t="s">
        <v>314</v>
      </c>
      <c r="AG28" s="113" t="s">
        <v>314</v>
      </c>
      <c r="AH28" s="113" t="s">
        <v>314</v>
      </c>
      <c r="AI28" s="113" t="s">
        <v>314</v>
      </c>
      <c r="AJ28" s="113" t="s">
        <v>314</v>
      </c>
      <c r="AK28" s="113" t="s">
        <v>314</v>
      </c>
      <c r="AL28" s="113" t="s">
        <v>314</v>
      </c>
      <c r="AM28" s="122"/>
      <c r="AN28" s="14"/>
      <c r="AO28" s="14"/>
    </row>
    <row r="29" spans="1:41" s="37" customFormat="1" ht="16.5" customHeight="1" x14ac:dyDescent="0.2">
      <c r="A29" s="91"/>
      <c r="B29" s="92"/>
      <c r="C29" s="92"/>
      <c r="D29" s="92"/>
      <c r="E29" s="92"/>
      <c r="F29" s="92"/>
      <c r="G29" s="92">
        <f t="shared" si="1"/>
        <v>0</v>
      </c>
      <c r="H29" s="84">
        <f t="shared" si="2"/>
        <v>0</v>
      </c>
      <c r="I29" s="89">
        <f t="shared" si="3"/>
        <v>0</v>
      </c>
      <c r="J29" s="89">
        <f t="shared" si="0"/>
        <v>0</v>
      </c>
      <c r="K29" s="90"/>
      <c r="L29" s="89">
        <f t="shared" si="4"/>
        <v>0</v>
      </c>
      <c r="N29" s="49"/>
      <c r="O29" s="114" t="s">
        <v>418</v>
      </c>
      <c r="P29" s="121" t="s">
        <v>406</v>
      </c>
      <c r="Q29" s="110"/>
      <c r="R29" s="113">
        <v>15</v>
      </c>
      <c r="S29" s="113">
        <v>15</v>
      </c>
      <c r="T29" s="113">
        <v>14</v>
      </c>
      <c r="U29" s="113">
        <v>15</v>
      </c>
      <c r="V29" s="113">
        <v>15</v>
      </c>
      <c r="W29" s="113" t="s">
        <v>314</v>
      </c>
      <c r="X29" s="113" t="s">
        <v>314</v>
      </c>
      <c r="Y29" s="113" t="s">
        <v>314</v>
      </c>
      <c r="Z29" s="113" t="s">
        <v>314</v>
      </c>
      <c r="AA29" s="113" t="s">
        <v>314</v>
      </c>
      <c r="AB29" s="113"/>
      <c r="AC29" s="113" t="s">
        <v>314</v>
      </c>
      <c r="AD29" s="113" t="s">
        <v>314</v>
      </c>
      <c r="AE29" s="113" t="s">
        <v>314</v>
      </c>
      <c r="AF29" s="113" t="s">
        <v>314</v>
      </c>
      <c r="AG29" s="113" t="s">
        <v>314</v>
      </c>
      <c r="AH29" s="113" t="s">
        <v>314</v>
      </c>
      <c r="AI29" s="113" t="s">
        <v>314</v>
      </c>
      <c r="AJ29" s="113" t="s">
        <v>314</v>
      </c>
      <c r="AK29" s="113" t="s">
        <v>314</v>
      </c>
      <c r="AL29" s="113" t="s">
        <v>314</v>
      </c>
      <c r="AM29" s="122"/>
      <c r="AN29" s="14"/>
      <c r="AO29" s="14"/>
    </row>
    <row r="30" spans="1:41" s="37" customFormat="1" ht="16.5" customHeight="1" x14ac:dyDescent="0.2">
      <c r="A30" s="91"/>
      <c r="B30" s="92"/>
      <c r="C30" s="92"/>
      <c r="D30" s="92"/>
      <c r="E30" s="92"/>
      <c r="F30" s="92"/>
      <c r="G30" s="92">
        <f t="shared" si="1"/>
        <v>0</v>
      </c>
      <c r="H30" s="84">
        <f t="shared" si="2"/>
        <v>0</v>
      </c>
      <c r="I30" s="89">
        <f t="shared" si="3"/>
        <v>0</v>
      </c>
      <c r="J30" s="89">
        <f t="shared" si="0"/>
        <v>0</v>
      </c>
      <c r="K30" s="90"/>
      <c r="L30" s="89">
        <f t="shared" si="4"/>
        <v>0</v>
      </c>
      <c r="N30" s="49"/>
      <c r="O30" s="111" t="s">
        <v>362</v>
      </c>
      <c r="P30" s="121" t="s">
        <v>165</v>
      </c>
      <c r="Q30" s="110"/>
      <c r="R30" s="113">
        <v>15</v>
      </c>
      <c r="S30" s="113">
        <v>13</v>
      </c>
      <c r="T30" s="113">
        <v>14</v>
      </c>
      <c r="U30" s="113" t="s">
        <v>314</v>
      </c>
      <c r="V30" s="113" t="s">
        <v>314</v>
      </c>
      <c r="W30" s="113" t="s">
        <v>314</v>
      </c>
      <c r="X30" s="113" t="s">
        <v>314</v>
      </c>
      <c r="Y30" s="113" t="s">
        <v>314</v>
      </c>
      <c r="Z30" s="113" t="s">
        <v>314</v>
      </c>
      <c r="AA30" s="113" t="s">
        <v>314</v>
      </c>
      <c r="AB30" s="113"/>
      <c r="AC30" s="113" t="s">
        <v>314</v>
      </c>
      <c r="AD30" s="113" t="s">
        <v>314</v>
      </c>
      <c r="AE30" s="113" t="s">
        <v>314</v>
      </c>
      <c r="AF30" s="113" t="s">
        <v>314</v>
      </c>
      <c r="AG30" s="113" t="s">
        <v>314</v>
      </c>
      <c r="AH30" s="113" t="s">
        <v>314</v>
      </c>
      <c r="AI30" s="113" t="s">
        <v>314</v>
      </c>
      <c r="AJ30" s="113" t="s">
        <v>314</v>
      </c>
      <c r="AK30" s="113" t="s">
        <v>314</v>
      </c>
      <c r="AL30" s="113" t="s">
        <v>314</v>
      </c>
      <c r="AM30" s="122"/>
      <c r="AN30" s="14"/>
      <c r="AO30" s="14"/>
    </row>
    <row r="31" spans="1:41" s="37" customFormat="1" ht="16.5" customHeight="1" x14ac:dyDescent="0.2">
      <c r="A31" s="91"/>
      <c r="B31" s="92"/>
      <c r="C31" s="92"/>
      <c r="D31" s="92"/>
      <c r="E31" s="92"/>
      <c r="F31" s="92"/>
      <c r="G31" s="92">
        <f t="shared" si="1"/>
        <v>0</v>
      </c>
      <c r="H31" s="84">
        <f t="shared" si="2"/>
        <v>0</v>
      </c>
      <c r="I31" s="89">
        <f t="shared" si="3"/>
        <v>0</v>
      </c>
      <c r="J31" s="89">
        <f t="shared" si="0"/>
        <v>0</v>
      </c>
      <c r="K31" s="90"/>
      <c r="L31" s="89">
        <f t="shared" si="4"/>
        <v>0</v>
      </c>
      <c r="N31" s="49"/>
      <c r="O31" s="114" t="s">
        <v>419</v>
      </c>
      <c r="P31" s="121" t="s">
        <v>407</v>
      </c>
      <c r="Q31" s="110"/>
      <c r="R31" s="113">
        <v>15</v>
      </c>
      <c r="S31" s="113">
        <v>15</v>
      </c>
      <c r="T31" s="113" t="s">
        <v>314</v>
      </c>
      <c r="U31" s="113" t="s">
        <v>314</v>
      </c>
      <c r="V31" s="113" t="s">
        <v>314</v>
      </c>
      <c r="W31" s="113" t="s">
        <v>314</v>
      </c>
      <c r="X31" s="113" t="s">
        <v>314</v>
      </c>
      <c r="Y31" s="113" t="s">
        <v>314</v>
      </c>
      <c r="Z31" s="113" t="s">
        <v>314</v>
      </c>
      <c r="AA31" s="113" t="s">
        <v>314</v>
      </c>
      <c r="AB31" s="113"/>
      <c r="AC31" s="113" t="s">
        <v>314</v>
      </c>
      <c r="AD31" s="113" t="s">
        <v>314</v>
      </c>
      <c r="AE31" s="113" t="s">
        <v>314</v>
      </c>
      <c r="AF31" s="113" t="s">
        <v>314</v>
      </c>
      <c r="AG31" s="113" t="s">
        <v>314</v>
      </c>
      <c r="AH31" s="113" t="s">
        <v>314</v>
      </c>
      <c r="AI31" s="113" t="s">
        <v>314</v>
      </c>
      <c r="AJ31" s="113" t="s">
        <v>314</v>
      </c>
      <c r="AK31" s="113" t="s">
        <v>314</v>
      </c>
      <c r="AL31" s="113" t="s">
        <v>314</v>
      </c>
      <c r="AM31" s="122"/>
      <c r="AN31" s="14"/>
      <c r="AO31" s="14"/>
    </row>
    <row r="32" spans="1:41" s="37" customFormat="1" ht="16.5" customHeight="1" x14ac:dyDescent="0.2">
      <c r="A32" s="91"/>
      <c r="B32" s="92"/>
      <c r="C32" s="92"/>
      <c r="D32" s="92"/>
      <c r="E32" s="92"/>
      <c r="F32" s="92"/>
      <c r="G32" s="92">
        <f t="shared" si="1"/>
        <v>0</v>
      </c>
      <c r="H32" s="84">
        <f t="shared" si="2"/>
        <v>0</v>
      </c>
      <c r="I32" s="89">
        <f t="shared" si="3"/>
        <v>0</v>
      </c>
      <c r="J32" s="89">
        <f t="shared" si="0"/>
        <v>0</v>
      </c>
      <c r="K32" s="90"/>
      <c r="L32" s="89">
        <f t="shared" si="4"/>
        <v>0</v>
      </c>
      <c r="N32" s="49"/>
      <c r="O32" s="111" t="s">
        <v>332</v>
      </c>
      <c r="P32" s="121" t="s">
        <v>333</v>
      </c>
      <c r="Q32" s="110"/>
      <c r="R32" s="113">
        <v>12</v>
      </c>
      <c r="S32" s="113">
        <v>12</v>
      </c>
      <c r="T32" s="113">
        <v>12</v>
      </c>
      <c r="U32" s="113" t="s">
        <v>314</v>
      </c>
      <c r="V32" s="113" t="s">
        <v>314</v>
      </c>
      <c r="W32" s="113" t="s">
        <v>314</v>
      </c>
      <c r="X32" s="113" t="s">
        <v>314</v>
      </c>
      <c r="Y32" s="113" t="s">
        <v>314</v>
      </c>
      <c r="Z32" s="113" t="s">
        <v>314</v>
      </c>
      <c r="AA32" s="113" t="s">
        <v>314</v>
      </c>
      <c r="AB32" s="113"/>
      <c r="AC32" s="113">
        <v>15</v>
      </c>
      <c r="AD32" s="113">
        <v>15</v>
      </c>
      <c r="AE32" s="113">
        <v>15</v>
      </c>
      <c r="AF32" s="113" t="s">
        <v>314</v>
      </c>
      <c r="AG32" s="113" t="s">
        <v>314</v>
      </c>
      <c r="AH32" s="113" t="s">
        <v>314</v>
      </c>
      <c r="AI32" s="113" t="s">
        <v>314</v>
      </c>
      <c r="AJ32" s="113" t="s">
        <v>314</v>
      </c>
      <c r="AK32" s="113" t="s">
        <v>314</v>
      </c>
      <c r="AL32" s="113" t="s">
        <v>314</v>
      </c>
      <c r="AM32" s="122"/>
      <c r="AN32" s="14"/>
      <c r="AO32" s="14"/>
    </row>
    <row r="33" spans="1:41" s="37" customFormat="1" ht="16.5" customHeight="1" x14ac:dyDescent="0.2">
      <c r="A33" s="91"/>
      <c r="B33" s="92"/>
      <c r="C33" s="92"/>
      <c r="D33" s="92"/>
      <c r="E33" s="92"/>
      <c r="F33" s="92"/>
      <c r="G33" s="92">
        <f t="shared" si="1"/>
        <v>0</v>
      </c>
      <c r="H33" s="84">
        <f t="shared" si="2"/>
        <v>0</v>
      </c>
      <c r="I33" s="89">
        <f t="shared" si="3"/>
        <v>0</v>
      </c>
      <c r="J33" s="89">
        <f t="shared" si="0"/>
        <v>0</v>
      </c>
      <c r="K33" s="90"/>
      <c r="L33" s="89">
        <f t="shared" si="4"/>
        <v>0</v>
      </c>
      <c r="N33" s="49"/>
      <c r="O33" s="111" t="s">
        <v>305</v>
      </c>
      <c r="P33" s="121" t="s">
        <v>100</v>
      </c>
      <c r="Q33" s="110"/>
      <c r="R33" s="113">
        <v>15</v>
      </c>
      <c r="S33" s="113">
        <v>15</v>
      </c>
      <c r="T33" s="113" t="s">
        <v>314</v>
      </c>
      <c r="U33" s="113" t="s">
        <v>314</v>
      </c>
      <c r="V33" s="113" t="s">
        <v>314</v>
      </c>
      <c r="W33" s="113" t="s">
        <v>314</v>
      </c>
      <c r="X33" s="113" t="s">
        <v>314</v>
      </c>
      <c r="Y33" s="113" t="s">
        <v>314</v>
      </c>
      <c r="Z33" s="113" t="s">
        <v>314</v>
      </c>
      <c r="AA33" s="113" t="s">
        <v>314</v>
      </c>
      <c r="AB33" s="113"/>
      <c r="AC33" s="113" t="s">
        <v>314</v>
      </c>
      <c r="AD33" s="113" t="s">
        <v>314</v>
      </c>
      <c r="AE33" s="113" t="s">
        <v>314</v>
      </c>
      <c r="AF33" s="113" t="s">
        <v>314</v>
      </c>
      <c r="AG33" s="113" t="s">
        <v>314</v>
      </c>
      <c r="AH33" s="113" t="s">
        <v>314</v>
      </c>
      <c r="AI33" s="113" t="s">
        <v>314</v>
      </c>
      <c r="AJ33" s="113" t="s">
        <v>314</v>
      </c>
      <c r="AK33" s="113" t="s">
        <v>314</v>
      </c>
      <c r="AL33" s="113" t="s">
        <v>314</v>
      </c>
      <c r="AM33" s="122"/>
      <c r="AN33" s="14"/>
      <c r="AO33" s="14"/>
    </row>
    <row r="34" spans="1:41" s="37" customFormat="1" ht="16.5" customHeight="1" x14ac:dyDescent="0.2">
      <c r="A34" s="91"/>
      <c r="B34" s="92"/>
      <c r="C34" s="92"/>
      <c r="D34" s="92"/>
      <c r="E34" s="92"/>
      <c r="F34" s="92"/>
      <c r="G34" s="92">
        <f t="shared" si="1"/>
        <v>0</v>
      </c>
      <c r="H34" s="84">
        <f t="shared" si="2"/>
        <v>0</v>
      </c>
      <c r="I34" s="89">
        <f t="shared" si="3"/>
        <v>0</v>
      </c>
      <c r="J34" s="89">
        <f t="shared" si="0"/>
        <v>0</v>
      </c>
      <c r="K34" s="90"/>
      <c r="L34" s="89">
        <f t="shared" si="4"/>
        <v>0</v>
      </c>
      <c r="N34" s="49"/>
      <c r="O34" s="111" t="s">
        <v>363</v>
      </c>
      <c r="P34" s="121" t="s">
        <v>364</v>
      </c>
      <c r="Q34" s="123"/>
      <c r="R34" s="113">
        <v>15</v>
      </c>
      <c r="S34" s="113">
        <v>15</v>
      </c>
      <c r="T34" s="113" t="s">
        <v>314</v>
      </c>
      <c r="U34" s="113" t="s">
        <v>314</v>
      </c>
      <c r="V34" s="113" t="s">
        <v>314</v>
      </c>
      <c r="W34" s="113" t="s">
        <v>314</v>
      </c>
      <c r="X34" s="113" t="s">
        <v>314</v>
      </c>
      <c r="Y34" s="113" t="s">
        <v>314</v>
      </c>
      <c r="Z34" s="113" t="s">
        <v>314</v>
      </c>
      <c r="AA34" s="113" t="s">
        <v>314</v>
      </c>
      <c r="AB34" s="113"/>
      <c r="AC34" s="113" t="s">
        <v>314</v>
      </c>
      <c r="AD34" s="113" t="s">
        <v>314</v>
      </c>
      <c r="AE34" s="113" t="s">
        <v>314</v>
      </c>
      <c r="AF34" s="113" t="s">
        <v>314</v>
      </c>
      <c r="AG34" s="113" t="s">
        <v>314</v>
      </c>
      <c r="AH34" s="113" t="s">
        <v>314</v>
      </c>
      <c r="AI34" s="113" t="s">
        <v>314</v>
      </c>
      <c r="AJ34" s="113" t="s">
        <v>314</v>
      </c>
      <c r="AK34" s="113" t="s">
        <v>314</v>
      </c>
      <c r="AL34" s="113" t="s">
        <v>314</v>
      </c>
      <c r="AM34" s="122"/>
      <c r="AN34" s="14"/>
      <c r="AO34" s="14"/>
    </row>
    <row r="35" spans="1:41" s="37" customFormat="1" ht="16.5" customHeight="1" x14ac:dyDescent="0.2">
      <c r="A35" s="91"/>
      <c r="B35" s="92"/>
      <c r="C35" s="92"/>
      <c r="D35" s="92"/>
      <c r="E35" s="92"/>
      <c r="F35" s="92"/>
      <c r="G35" s="92">
        <f t="shared" si="1"/>
        <v>0</v>
      </c>
      <c r="H35" s="84">
        <f t="shared" si="2"/>
        <v>0</v>
      </c>
      <c r="I35" s="89">
        <f t="shared" si="3"/>
        <v>0</v>
      </c>
      <c r="J35" s="89">
        <f t="shared" si="0"/>
        <v>0</v>
      </c>
      <c r="K35" s="90"/>
      <c r="L35" s="89">
        <f t="shared" si="4"/>
        <v>0</v>
      </c>
      <c r="N35" s="49"/>
      <c r="O35" s="114" t="s">
        <v>420</v>
      </c>
      <c r="P35" s="121" t="s">
        <v>408</v>
      </c>
      <c r="Q35" s="123"/>
      <c r="R35" s="113" t="s">
        <v>314</v>
      </c>
      <c r="S35" s="113" t="s">
        <v>314</v>
      </c>
      <c r="T35" s="113" t="s">
        <v>314</v>
      </c>
      <c r="U35" s="113" t="s">
        <v>314</v>
      </c>
      <c r="V35" s="113" t="s">
        <v>314</v>
      </c>
      <c r="W35" s="113" t="s">
        <v>314</v>
      </c>
      <c r="X35" s="113" t="s">
        <v>314</v>
      </c>
      <c r="Y35" s="113" t="s">
        <v>314</v>
      </c>
      <c r="Z35" s="113" t="s">
        <v>314</v>
      </c>
      <c r="AA35" s="113" t="s">
        <v>314</v>
      </c>
      <c r="AB35" s="113"/>
      <c r="AC35" s="113">
        <v>12</v>
      </c>
      <c r="AD35" s="113">
        <v>12</v>
      </c>
      <c r="AE35" s="113">
        <v>12</v>
      </c>
      <c r="AF35" s="113" t="s">
        <v>314</v>
      </c>
      <c r="AG35" s="113" t="s">
        <v>314</v>
      </c>
      <c r="AH35" s="113" t="s">
        <v>314</v>
      </c>
      <c r="AI35" s="113" t="s">
        <v>314</v>
      </c>
      <c r="AJ35" s="113" t="s">
        <v>314</v>
      </c>
      <c r="AK35" s="113" t="s">
        <v>314</v>
      </c>
      <c r="AL35" s="113" t="s">
        <v>314</v>
      </c>
      <c r="AM35" s="122"/>
      <c r="AN35" s="14"/>
      <c r="AO35" s="14"/>
    </row>
    <row r="36" spans="1:41" s="37" customFormat="1" ht="16.5" customHeight="1" x14ac:dyDescent="0.2">
      <c r="A36" s="91"/>
      <c r="B36" s="92"/>
      <c r="C36" s="92"/>
      <c r="D36" s="92"/>
      <c r="E36" s="92"/>
      <c r="F36" s="92"/>
      <c r="G36" s="92">
        <f t="shared" si="1"/>
        <v>0</v>
      </c>
      <c r="H36" s="84">
        <f t="shared" si="2"/>
        <v>0</v>
      </c>
      <c r="I36" s="89">
        <f t="shared" si="3"/>
        <v>0</v>
      </c>
      <c r="J36" s="89">
        <f t="shared" si="0"/>
        <v>0</v>
      </c>
      <c r="K36" s="90"/>
      <c r="L36" s="89">
        <f t="shared" si="4"/>
        <v>0</v>
      </c>
      <c r="N36" s="49"/>
      <c r="O36" s="111" t="s">
        <v>318</v>
      </c>
      <c r="P36" s="121" t="s">
        <v>365</v>
      </c>
      <c r="Q36" s="123"/>
      <c r="R36" s="113">
        <v>13</v>
      </c>
      <c r="S36" s="113">
        <v>12</v>
      </c>
      <c r="T36" s="113">
        <v>12</v>
      </c>
      <c r="U36" s="113">
        <v>12</v>
      </c>
      <c r="V36" s="113">
        <v>12</v>
      </c>
      <c r="W36" s="113" t="s">
        <v>314</v>
      </c>
      <c r="X36" s="113" t="s">
        <v>314</v>
      </c>
      <c r="Y36" s="113" t="s">
        <v>314</v>
      </c>
      <c r="Z36" s="113" t="s">
        <v>314</v>
      </c>
      <c r="AA36" s="113" t="s">
        <v>314</v>
      </c>
      <c r="AB36" s="113"/>
      <c r="AC36" s="113" t="s">
        <v>314</v>
      </c>
      <c r="AD36" s="113" t="s">
        <v>314</v>
      </c>
      <c r="AE36" s="113" t="s">
        <v>314</v>
      </c>
      <c r="AF36" s="113" t="s">
        <v>314</v>
      </c>
      <c r="AG36" s="113" t="s">
        <v>314</v>
      </c>
      <c r="AH36" s="113" t="s">
        <v>314</v>
      </c>
      <c r="AI36" s="113" t="s">
        <v>314</v>
      </c>
      <c r="AJ36" s="113" t="s">
        <v>314</v>
      </c>
      <c r="AK36" s="113" t="s">
        <v>314</v>
      </c>
      <c r="AL36" s="113" t="s">
        <v>314</v>
      </c>
      <c r="AM36" s="122"/>
      <c r="AN36" s="14"/>
      <c r="AO36" s="14"/>
    </row>
    <row r="37" spans="1:41" s="37" customFormat="1" ht="16.5" customHeight="1" x14ac:dyDescent="0.2">
      <c r="A37" s="91"/>
      <c r="B37" s="92"/>
      <c r="C37" s="92"/>
      <c r="D37" s="92"/>
      <c r="E37" s="92"/>
      <c r="F37" s="92"/>
      <c r="G37" s="92">
        <f t="shared" si="1"/>
        <v>0</v>
      </c>
      <c r="H37" s="84">
        <f t="shared" si="2"/>
        <v>0</v>
      </c>
      <c r="I37" s="89">
        <f t="shared" si="3"/>
        <v>0</v>
      </c>
      <c r="J37" s="89">
        <f t="shared" si="0"/>
        <v>0</v>
      </c>
      <c r="K37" s="90"/>
      <c r="L37" s="89">
        <f t="shared" si="4"/>
        <v>0</v>
      </c>
      <c r="N37" s="49"/>
      <c r="O37" s="111" t="s">
        <v>319</v>
      </c>
      <c r="P37" s="121" t="s">
        <v>108</v>
      </c>
      <c r="Q37" s="123"/>
      <c r="R37" s="113">
        <v>15</v>
      </c>
      <c r="S37" s="113">
        <v>15</v>
      </c>
      <c r="T37" s="113">
        <v>15</v>
      </c>
      <c r="U37" s="113">
        <v>15</v>
      </c>
      <c r="V37" s="113" t="s">
        <v>314</v>
      </c>
      <c r="W37" s="113" t="s">
        <v>314</v>
      </c>
      <c r="X37" s="113" t="s">
        <v>314</v>
      </c>
      <c r="Y37" s="113" t="s">
        <v>314</v>
      </c>
      <c r="Z37" s="113" t="s">
        <v>314</v>
      </c>
      <c r="AA37" s="113" t="s">
        <v>314</v>
      </c>
      <c r="AB37" s="113"/>
      <c r="AC37" s="113" t="s">
        <v>314</v>
      </c>
      <c r="AD37" s="113" t="s">
        <v>314</v>
      </c>
      <c r="AE37" s="113" t="s">
        <v>314</v>
      </c>
      <c r="AF37" s="113" t="s">
        <v>314</v>
      </c>
      <c r="AG37" s="113" t="s">
        <v>314</v>
      </c>
      <c r="AH37" s="113" t="s">
        <v>314</v>
      </c>
      <c r="AI37" s="113" t="s">
        <v>314</v>
      </c>
      <c r="AJ37" s="113" t="s">
        <v>314</v>
      </c>
      <c r="AK37" s="113" t="s">
        <v>314</v>
      </c>
      <c r="AL37" s="113" t="s">
        <v>314</v>
      </c>
      <c r="AM37" s="122"/>
      <c r="AN37" s="14"/>
      <c r="AO37" s="14"/>
    </row>
    <row r="38" spans="1:41" s="37" customFormat="1" ht="16.5" customHeight="1" x14ac:dyDescent="0.2">
      <c r="A38" s="91"/>
      <c r="B38" s="92"/>
      <c r="C38" s="92"/>
      <c r="D38" s="92"/>
      <c r="E38" s="92"/>
      <c r="F38" s="92"/>
      <c r="G38" s="92">
        <f t="shared" si="1"/>
        <v>0</v>
      </c>
      <c r="H38" s="84">
        <f t="shared" si="2"/>
        <v>0</v>
      </c>
      <c r="I38" s="89">
        <f t="shared" si="3"/>
        <v>0</v>
      </c>
      <c r="J38" s="89">
        <f t="shared" si="0"/>
        <v>0</v>
      </c>
      <c r="K38" s="90"/>
      <c r="L38" s="89">
        <f t="shared" si="4"/>
        <v>0</v>
      </c>
      <c r="N38" s="49"/>
      <c r="O38" s="111" t="s">
        <v>334</v>
      </c>
      <c r="P38" s="121" t="s">
        <v>335</v>
      </c>
      <c r="Q38" s="123"/>
      <c r="R38" s="113">
        <v>12</v>
      </c>
      <c r="S38" s="113">
        <v>15</v>
      </c>
      <c r="T38" s="113">
        <v>20</v>
      </c>
      <c r="U38" s="113" t="s">
        <v>314</v>
      </c>
      <c r="V38" s="113" t="s">
        <v>314</v>
      </c>
      <c r="W38" s="113" t="s">
        <v>314</v>
      </c>
      <c r="X38" s="113" t="s">
        <v>314</v>
      </c>
      <c r="Y38" s="113" t="s">
        <v>314</v>
      </c>
      <c r="Z38" s="113" t="s">
        <v>314</v>
      </c>
      <c r="AA38" s="113" t="s">
        <v>314</v>
      </c>
      <c r="AB38" s="113"/>
      <c r="AC38" s="113">
        <v>15</v>
      </c>
      <c r="AD38" s="113">
        <v>15</v>
      </c>
      <c r="AE38" s="113">
        <v>15</v>
      </c>
      <c r="AF38" s="113" t="s">
        <v>314</v>
      </c>
      <c r="AG38" s="113" t="s">
        <v>314</v>
      </c>
      <c r="AH38" s="113" t="s">
        <v>314</v>
      </c>
      <c r="AI38" s="113" t="s">
        <v>314</v>
      </c>
      <c r="AJ38" s="113" t="s">
        <v>314</v>
      </c>
      <c r="AK38" s="113" t="s">
        <v>314</v>
      </c>
      <c r="AL38" s="113" t="s">
        <v>314</v>
      </c>
      <c r="AM38" s="122"/>
      <c r="AN38" s="14"/>
      <c r="AO38" s="14"/>
    </row>
    <row r="39" spans="1:41" s="37" customFormat="1" ht="16.5" customHeight="1" x14ac:dyDescent="0.2">
      <c r="A39" s="91"/>
      <c r="B39" s="92"/>
      <c r="C39" s="92"/>
      <c r="D39" s="92"/>
      <c r="E39" s="92"/>
      <c r="F39" s="92"/>
      <c r="G39" s="92">
        <f t="shared" si="1"/>
        <v>0</v>
      </c>
      <c r="H39" s="84">
        <f t="shared" si="2"/>
        <v>0</v>
      </c>
      <c r="I39" s="89">
        <f t="shared" si="3"/>
        <v>0</v>
      </c>
      <c r="J39" s="89">
        <f t="shared" si="0"/>
        <v>0</v>
      </c>
      <c r="K39" s="90"/>
      <c r="L39" s="89">
        <f t="shared" si="4"/>
        <v>0</v>
      </c>
      <c r="N39" s="49"/>
      <c r="O39" s="111" t="s">
        <v>366</v>
      </c>
      <c r="P39" s="121" t="s">
        <v>367</v>
      </c>
      <c r="Q39" s="123"/>
      <c r="R39" s="113">
        <v>12</v>
      </c>
      <c r="S39" s="113">
        <v>12</v>
      </c>
      <c r="T39" s="113">
        <v>12</v>
      </c>
      <c r="U39" s="113" t="s">
        <v>314</v>
      </c>
      <c r="V39" s="113" t="s">
        <v>314</v>
      </c>
      <c r="W39" s="113" t="s">
        <v>314</v>
      </c>
      <c r="X39" s="113" t="s">
        <v>314</v>
      </c>
      <c r="Y39" s="113" t="s">
        <v>314</v>
      </c>
      <c r="Z39" s="113" t="s">
        <v>314</v>
      </c>
      <c r="AA39" s="113" t="s">
        <v>314</v>
      </c>
      <c r="AB39" s="113"/>
      <c r="AC39" s="113" t="s">
        <v>314</v>
      </c>
      <c r="AD39" s="113" t="s">
        <v>314</v>
      </c>
      <c r="AE39" s="113" t="s">
        <v>314</v>
      </c>
      <c r="AF39" s="113" t="s">
        <v>314</v>
      </c>
      <c r="AG39" s="113" t="s">
        <v>314</v>
      </c>
      <c r="AH39" s="113" t="s">
        <v>314</v>
      </c>
      <c r="AI39" s="113" t="s">
        <v>314</v>
      </c>
      <c r="AJ39" s="113" t="s">
        <v>314</v>
      </c>
      <c r="AK39" s="113" t="s">
        <v>314</v>
      </c>
      <c r="AL39" s="113" t="s">
        <v>314</v>
      </c>
      <c r="AM39" s="122"/>
      <c r="AN39" s="14"/>
      <c r="AO39" s="14"/>
    </row>
    <row r="40" spans="1:41" s="37" customFormat="1" ht="16.5" customHeight="1" x14ac:dyDescent="0.2">
      <c r="A40" s="91"/>
      <c r="B40" s="92"/>
      <c r="C40" s="92"/>
      <c r="D40" s="92"/>
      <c r="E40" s="92"/>
      <c r="F40" s="92"/>
      <c r="G40" s="92">
        <f t="shared" si="1"/>
        <v>0</v>
      </c>
      <c r="H40" s="84">
        <f t="shared" si="2"/>
        <v>0</v>
      </c>
      <c r="I40" s="89">
        <f t="shared" si="3"/>
        <v>0</v>
      </c>
      <c r="J40" s="89">
        <f t="shared" si="0"/>
        <v>0</v>
      </c>
      <c r="K40" s="90"/>
      <c r="L40" s="89">
        <f t="shared" si="4"/>
        <v>0</v>
      </c>
      <c r="N40" s="49"/>
      <c r="O40" s="111" t="s">
        <v>368</v>
      </c>
      <c r="P40" s="121" t="s">
        <v>369</v>
      </c>
      <c r="Q40" s="123"/>
      <c r="R40" s="113" t="s">
        <v>314</v>
      </c>
      <c r="S40" s="113" t="s">
        <v>314</v>
      </c>
      <c r="T40" s="113" t="s">
        <v>314</v>
      </c>
      <c r="U40" s="113" t="s">
        <v>314</v>
      </c>
      <c r="V40" s="113" t="s">
        <v>314</v>
      </c>
      <c r="W40" s="113" t="s">
        <v>314</v>
      </c>
      <c r="X40" s="113" t="s">
        <v>314</v>
      </c>
      <c r="Y40" s="113" t="s">
        <v>314</v>
      </c>
      <c r="Z40" s="113" t="s">
        <v>314</v>
      </c>
      <c r="AA40" s="113" t="s">
        <v>314</v>
      </c>
      <c r="AB40" s="113"/>
      <c r="AC40" s="113">
        <v>15</v>
      </c>
      <c r="AD40" s="113">
        <v>15</v>
      </c>
      <c r="AE40" s="113" t="s">
        <v>314</v>
      </c>
      <c r="AF40" s="113" t="s">
        <v>314</v>
      </c>
      <c r="AG40" s="113" t="s">
        <v>314</v>
      </c>
      <c r="AH40" s="113" t="s">
        <v>314</v>
      </c>
      <c r="AI40" s="113" t="s">
        <v>314</v>
      </c>
      <c r="AJ40" s="113" t="s">
        <v>314</v>
      </c>
      <c r="AK40" s="113" t="s">
        <v>314</v>
      </c>
      <c r="AL40" s="113" t="s">
        <v>314</v>
      </c>
      <c r="AM40" s="122"/>
      <c r="AN40" s="14"/>
      <c r="AO40" s="14"/>
    </row>
    <row r="41" spans="1:41" s="37" customFormat="1" ht="16.5" customHeight="1" x14ac:dyDescent="0.2">
      <c r="A41" s="91"/>
      <c r="B41" s="92"/>
      <c r="C41" s="92"/>
      <c r="D41" s="92"/>
      <c r="E41" s="92"/>
      <c r="F41" s="92"/>
      <c r="G41" s="92">
        <f t="shared" si="1"/>
        <v>0</v>
      </c>
      <c r="H41" s="84">
        <f t="shared" si="2"/>
        <v>0</v>
      </c>
      <c r="I41" s="89">
        <f t="shared" ref="I41:I42" si="5">(H41*$I$22)</f>
        <v>0</v>
      </c>
      <c r="J41" s="89">
        <f t="shared" si="0"/>
        <v>0</v>
      </c>
      <c r="K41" s="90"/>
      <c r="L41" s="89">
        <f t="shared" si="4"/>
        <v>0</v>
      </c>
      <c r="N41" s="49"/>
      <c r="O41" s="111" t="s">
        <v>370</v>
      </c>
      <c r="P41" s="112" t="s">
        <v>122</v>
      </c>
      <c r="Q41" s="123"/>
      <c r="R41" s="113">
        <v>15</v>
      </c>
      <c r="S41" s="113">
        <v>15</v>
      </c>
      <c r="T41" s="113">
        <v>15</v>
      </c>
      <c r="U41" s="113" t="s">
        <v>314</v>
      </c>
      <c r="V41" s="113" t="s">
        <v>314</v>
      </c>
      <c r="W41" s="113" t="s">
        <v>314</v>
      </c>
      <c r="X41" s="113" t="s">
        <v>314</v>
      </c>
      <c r="Y41" s="113" t="s">
        <v>314</v>
      </c>
      <c r="Z41" s="113" t="s">
        <v>314</v>
      </c>
      <c r="AA41" s="113" t="s">
        <v>314</v>
      </c>
      <c r="AB41" s="113"/>
      <c r="AC41" s="113" t="s">
        <v>314</v>
      </c>
      <c r="AD41" s="113" t="s">
        <v>314</v>
      </c>
      <c r="AE41" s="113" t="s">
        <v>314</v>
      </c>
      <c r="AF41" s="113" t="s">
        <v>314</v>
      </c>
      <c r="AG41" s="113" t="s">
        <v>314</v>
      </c>
      <c r="AH41" s="113" t="s">
        <v>314</v>
      </c>
      <c r="AI41" s="113" t="s">
        <v>314</v>
      </c>
      <c r="AJ41" s="113" t="s">
        <v>314</v>
      </c>
      <c r="AK41" s="113" t="s">
        <v>314</v>
      </c>
      <c r="AL41" s="113" t="s">
        <v>314</v>
      </c>
      <c r="AM41" s="122"/>
      <c r="AN41" s="14"/>
      <c r="AO41" s="14"/>
    </row>
    <row r="42" spans="1:41" s="37" customFormat="1" ht="16.5" customHeight="1" x14ac:dyDescent="0.2">
      <c r="A42" s="93"/>
      <c r="B42" s="94"/>
      <c r="C42" s="94"/>
      <c r="D42" s="94"/>
      <c r="E42" s="94"/>
      <c r="F42" s="94"/>
      <c r="G42" s="94">
        <f t="shared" si="1"/>
        <v>0</v>
      </c>
      <c r="H42" s="84">
        <f t="shared" si="2"/>
        <v>0</v>
      </c>
      <c r="I42" s="95">
        <f t="shared" si="5"/>
        <v>0</v>
      </c>
      <c r="J42" s="95">
        <f t="shared" si="0"/>
        <v>0</v>
      </c>
      <c r="K42" s="96"/>
      <c r="L42" s="95">
        <f t="shared" si="4"/>
        <v>0</v>
      </c>
      <c r="N42" s="49"/>
      <c r="O42" s="111" t="s">
        <v>306</v>
      </c>
      <c r="P42" s="121" t="s">
        <v>409</v>
      </c>
      <c r="Q42" s="123"/>
      <c r="R42" s="113">
        <v>12</v>
      </c>
      <c r="S42" s="113">
        <v>13</v>
      </c>
      <c r="T42" s="113">
        <v>13</v>
      </c>
      <c r="U42" s="113">
        <v>12</v>
      </c>
      <c r="V42" s="113" t="s">
        <v>314</v>
      </c>
      <c r="W42" s="113" t="s">
        <v>314</v>
      </c>
      <c r="X42" s="113" t="s">
        <v>314</v>
      </c>
      <c r="Y42" s="113" t="s">
        <v>314</v>
      </c>
      <c r="Z42" s="113" t="s">
        <v>314</v>
      </c>
      <c r="AA42" s="113" t="s">
        <v>314</v>
      </c>
      <c r="AB42" s="113"/>
      <c r="AC42" s="113">
        <v>15</v>
      </c>
      <c r="AD42" s="113">
        <v>15</v>
      </c>
      <c r="AE42" s="113" t="s">
        <v>314</v>
      </c>
      <c r="AF42" s="113" t="s">
        <v>314</v>
      </c>
      <c r="AG42" s="113" t="s">
        <v>314</v>
      </c>
      <c r="AH42" s="113" t="s">
        <v>314</v>
      </c>
      <c r="AI42" s="113" t="s">
        <v>314</v>
      </c>
      <c r="AJ42" s="113" t="s">
        <v>314</v>
      </c>
      <c r="AK42" s="113" t="s">
        <v>314</v>
      </c>
      <c r="AL42" s="113" t="s">
        <v>314</v>
      </c>
      <c r="AM42" s="122"/>
      <c r="AN42" s="14"/>
      <c r="AO42" s="14"/>
    </row>
    <row r="43" spans="1:41" s="37" customFormat="1" ht="16.5" customHeight="1" x14ac:dyDescent="0.3">
      <c r="A43" s="97" t="s">
        <v>291</v>
      </c>
      <c r="B43" s="78" t="s">
        <v>11</v>
      </c>
      <c r="C43" s="78" t="s">
        <v>11</v>
      </c>
      <c r="D43" s="78" t="s">
        <v>11</v>
      </c>
      <c r="E43" s="78" t="s">
        <v>11</v>
      </c>
      <c r="F43" s="78" t="s">
        <v>11</v>
      </c>
      <c r="G43" s="78" t="s">
        <v>11</v>
      </c>
      <c r="H43" s="98">
        <f>SUM(H25:H42)</f>
        <v>0</v>
      </c>
      <c r="I43" s="99">
        <f>SUM(I25:I42)</f>
        <v>0</v>
      </c>
      <c r="J43" s="99">
        <f>SUM(J25:J42)</f>
        <v>0</v>
      </c>
      <c r="K43" s="99">
        <f>SUM(K25:K42)</f>
        <v>0</v>
      </c>
      <c r="L43" s="99">
        <f>SUM(L25:L42)</f>
        <v>0</v>
      </c>
      <c r="N43" s="49"/>
      <c r="O43" s="111" t="s">
        <v>371</v>
      </c>
      <c r="P43" s="112" t="s">
        <v>372</v>
      </c>
      <c r="Q43" s="123"/>
      <c r="R43" s="113">
        <v>15</v>
      </c>
      <c r="S43" s="113">
        <v>15</v>
      </c>
      <c r="T43" s="113">
        <v>15</v>
      </c>
      <c r="U43" s="113">
        <v>15</v>
      </c>
      <c r="V43" s="113" t="s">
        <v>314</v>
      </c>
      <c r="W43" s="113" t="s">
        <v>314</v>
      </c>
      <c r="X43" s="113" t="s">
        <v>314</v>
      </c>
      <c r="Y43" s="113" t="s">
        <v>314</v>
      </c>
      <c r="Z43" s="113" t="s">
        <v>314</v>
      </c>
      <c r="AA43" s="113" t="s">
        <v>314</v>
      </c>
      <c r="AB43" s="113"/>
      <c r="AC43" s="113">
        <v>15</v>
      </c>
      <c r="AD43" s="113">
        <v>15</v>
      </c>
      <c r="AE43" s="113" t="s">
        <v>314</v>
      </c>
      <c r="AF43" s="113" t="s">
        <v>314</v>
      </c>
      <c r="AG43" s="113" t="s">
        <v>314</v>
      </c>
      <c r="AH43" s="113" t="s">
        <v>314</v>
      </c>
      <c r="AI43" s="113" t="s">
        <v>314</v>
      </c>
      <c r="AJ43" s="113" t="s">
        <v>314</v>
      </c>
      <c r="AK43" s="113" t="s">
        <v>314</v>
      </c>
      <c r="AL43" s="113" t="s">
        <v>314</v>
      </c>
      <c r="AM43" s="122"/>
      <c r="AN43" s="14"/>
      <c r="AO43" s="14"/>
    </row>
    <row r="44" spans="1:41" s="37" customFormat="1" ht="15.75" customHeight="1" x14ac:dyDescent="0.3">
      <c r="A44" s="45" t="s">
        <v>298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8"/>
      <c r="O44" s="111" t="s">
        <v>336</v>
      </c>
      <c r="P44" s="121" t="s">
        <v>125</v>
      </c>
      <c r="Q44" s="123"/>
      <c r="R44" s="113">
        <v>15</v>
      </c>
      <c r="S44" s="113">
        <v>15</v>
      </c>
      <c r="T44" s="113">
        <v>15</v>
      </c>
      <c r="U44" s="113">
        <v>15</v>
      </c>
      <c r="V44" s="113" t="s">
        <v>314</v>
      </c>
      <c r="W44" s="113" t="s">
        <v>314</v>
      </c>
      <c r="X44" s="113" t="s">
        <v>314</v>
      </c>
      <c r="Y44" s="113" t="s">
        <v>314</v>
      </c>
      <c r="Z44" s="113" t="s">
        <v>314</v>
      </c>
      <c r="AA44" s="113" t="s">
        <v>314</v>
      </c>
      <c r="AB44" s="113"/>
      <c r="AC44" s="113">
        <v>15</v>
      </c>
      <c r="AD44" s="113">
        <v>15</v>
      </c>
      <c r="AE44" s="113">
        <v>15</v>
      </c>
      <c r="AF44" s="113">
        <v>15</v>
      </c>
      <c r="AG44" s="113" t="s">
        <v>314</v>
      </c>
      <c r="AH44" s="113" t="s">
        <v>314</v>
      </c>
      <c r="AI44" s="113" t="s">
        <v>314</v>
      </c>
      <c r="AJ44" s="113" t="s">
        <v>314</v>
      </c>
      <c r="AK44" s="113" t="s">
        <v>314</v>
      </c>
      <c r="AL44" s="113" t="s">
        <v>314</v>
      </c>
      <c r="AM44" s="122"/>
      <c r="AN44" s="14"/>
      <c r="AO44" s="14"/>
    </row>
    <row r="45" spans="1:41" s="37" customFormat="1" ht="13.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8"/>
      <c r="O45" s="111" t="s">
        <v>373</v>
      </c>
      <c r="P45" s="121" t="s">
        <v>161</v>
      </c>
      <c r="Q45" s="123"/>
      <c r="R45" s="113">
        <v>15</v>
      </c>
      <c r="S45" s="113">
        <v>15</v>
      </c>
      <c r="T45" s="113" t="s">
        <v>314</v>
      </c>
      <c r="U45" s="113" t="s">
        <v>314</v>
      </c>
      <c r="V45" s="113" t="s">
        <v>314</v>
      </c>
      <c r="W45" s="113" t="s">
        <v>314</v>
      </c>
      <c r="X45" s="113" t="s">
        <v>314</v>
      </c>
      <c r="Y45" s="113" t="s">
        <v>314</v>
      </c>
      <c r="Z45" s="113" t="s">
        <v>314</v>
      </c>
      <c r="AA45" s="113" t="s">
        <v>314</v>
      </c>
      <c r="AB45" s="113"/>
      <c r="AC45" s="113">
        <v>15</v>
      </c>
      <c r="AD45" s="113">
        <v>15</v>
      </c>
      <c r="AE45" s="113" t="s">
        <v>314</v>
      </c>
      <c r="AF45" s="113" t="s">
        <v>314</v>
      </c>
      <c r="AG45" s="113" t="s">
        <v>314</v>
      </c>
      <c r="AH45" s="113" t="s">
        <v>314</v>
      </c>
      <c r="AI45" s="113" t="s">
        <v>314</v>
      </c>
      <c r="AJ45" s="113" t="s">
        <v>314</v>
      </c>
      <c r="AK45" s="113" t="s">
        <v>314</v>
      </c>
      <c r="AL45" s="113" t="s">
        <v>314</v>
      </c>
      <c r="AM45" s="122"/>
      <c r="AN45" s="14"/>
      <c r="AO45" s="14"/>
    </row>
    <row r="46" spans="1:41" s="37" customFormat="1" ht="15.75" customHeight="1" x14ac:dyDescent="0.3">
      <c r="A46" s="43" t="s">
        <v>402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8"/>
      <c r="O46" s="111" t="s">
        <v>374</v>
      </c>
      <c r="P46" s="121" t="s">
        <v>410</v>
      </c>
      <c r="Q46" s="123"/>
      <c r="R46" s="113">
        <v>15</v>
      </c>
      <c r="S46" s="113">
        <v>15</v>
      </c>
      <c r="T46" s="113">
        <v>15</v>
      </c>
      <c r="U46" s="113">
        <v>15</v>
      </c>
      <c r="V46" s="113" t="s">
        <v>314</v>
      </c>
      <c r="W46" s="113" t="s">
        <v>314</v>
      </c>
      <c r="X46" s="113" t="s">
        <v>314</v>
      </c>
      <c r="Y46" s="113" t="s">
        <v>314</v>
      </c>
      <c r="Z46" s="113" t="s">
        <v>314</v>
      </c>
      <c r="AA46" s="113" t="s">
        <v>314</v>
      </c>
      <c r="AB46" s="113"/>
      <c r="AC46" s="113">
        <v>15</v>
      </c>
      <c r="AD46" s="113">
        <v>15</v>
      </c>
      <c r="AE46" s="113">
        <v>15</v>
      </c>
      <c r="AF46" s="113" t="s">
        <v>314</v>
      </c>
      <c r="AG46" s="113" t="s">
        <v>314</v>
      </c>
      <c r="AH46" s="113" t="s">
        <v>314</v>
      </c>
      <c r="AI46" s="113" t="s">
        <v>314</v>
      </c>
      <c r="AJ46" s="113" t="s">
        <v>314</v>
      </c>
      <c r="AK46" s="113" t="s">
        <v>314</v>
      </c>
      <c r="AL46" s="113" t="s">
        <v>314</v>
      </c>
      <c r="AM46" s="122"/>
      <c r="AN46" s="14"/>
      <c r="AO46" s="14"/>
    </row>
    <row r="47" spans="1:41" s="37" customFormat="1" ht="30.75" customHeight="1" x14ac:dyDescent="0.3">
      <c r="A47" s="57" t="s">
        <v>287</v>
      </c>
      <c r="B47" s="57"/>
      <c r="C47" s="57"/>
      <c r="D47" s="56"/>
      <c r="E47" s="56"/>
      <c r="F47" s="56"/>
      <c r="G47" s="43"/>
      <c r="H47" s="43"/>
      <c r="I47" s="43"/>
      <c r="J47" s="43"/>
      <c r="K47" s="43"/>
      <c r="L47" s="43"/>
      <c r="M47" s="43"/>
      <c r="N47" s="48"/>
      <c r="O47" s="111" t="s">
        <v>344</v>
      </c>
      <c r="P47" s="121" t="s">
        <v>133</v>
      </c>
      <c r="Q47" s="123"/>
      <c r="R47" s="113">
        <v>15</v>
      </c>
      <c r="S47" s="113">
        <v>15</v>
      </c>
      <c r="T47" s="113">
        <v>15</v>
      </c>
      <c r="U47" s="113" t="s">
        <v>314</v>
      </c>
      <c r="V47" s="113" t="s">
        <v>314</v>
      </c>
      <c r="W47" s="113" t="s">
        <v>314</v>
      </c>
      <c r="X47" s="113" t="s">
        <v>314</v>
      </c>
      <c r="Y47" s="113" t="s">
        <v>314</v>
      </c>
      <c r="Z47" s="113" t="s">
        <v>314</v>
      </c>
      <c r="AA47" s="113" t="s">
        <v>314</v>
      </c>
      <c r="AB47" s="113"/>
      <c r="AC47" s="113">
        <v>15</v>
      </c>
      <c r="AD47" s="113">
        <v>15</v>
      </c>
      <c r="AE47" s="113">
        <v>15</v>
      </c>
      <c r="AF47" s="113" t="s">
        <v>314</v>
      </c>
      <c r="AG47" s="113" t="s">
        <v>314</v>
      </c>
      <c r="AH47" s="113" t="s">
        <v>314</v>
      </c>
      <c r="AI47" s="113" t="s">
        <v>314</v>
      </c>
      <c r="AJ47" s="113" t="s">
        <v>314</v>
      </c>
      <c r="AK47" s="113" t="s">
        <v>314</v>
      </c>
      <c r="AL47" s="113" t="s">
        <v>314</v>
      </c>
      <c r="AM47" s="122"/>
      <c r="AN47" s="14"/>
      <c r="AO47" s="14"/>
    </row>
    <row r="48" spans="1:41" s="38" customFormat="1" ht="14.25" customHeight="1" x14ac:dyDescent="0.3">
      <c r="A48" s="144" t="s">
        <v>0</v>
      </c>
      <c r="B48" s="146" t="s">
        <v>1</v>
      </c>
      <c r="C48" s="147"/>
      <c r="D48" s="147"/>
      <c r="E48" s="147"/>
      <c r="F48" s="147"/>
      <c r="G48" s="147"/>
      <c r="H48" s="147"/>
      <c r="I48" s="147"/>
      <c r="J48" s="147"/>
      <c r="K48" s="148"/>
      <c r="L48" s="60"/>
      <c r="M48" s="44"/>
      <c r="N48" s="47"/>
      <c r="O48" s="111" t="s">
        <v>307</v>
      </c>
      <c r="P48" s="112" t="s">
        <v>308</v>
      </c>
      <c r="Q48" s="123"/>
      <c r="R48" s="113">
        <v>12</v>
      </c>
      <c r="S48" s="113">
        <v>12</v>
      </c>
      <c r="T48" s="113">
        <v>12</v>
      </c>
      <c r="U48" s="113">
        <v>12</v>
      </c>
      <c r="V48" s="113">
        <v>12</v>
      </c>
      <c r="W48" s="113" t="s">
        <v>314</v>
      </c>
      <c r="X48" s="113" t="s">
        <v>314</v>
      </c>
      <c r="Y48" s="113" t="s">
        <v>314</v>
      </c>
      <c r="Z48" s="113" t="s">
        <v>314</v>
      </c>
      <c r="AA48" s="113" t="s">
        <v>314</v>
      </c>
      <c r="AB48" s="113"/>
      <c r="AC48" s="113" t="s">
        <v>314</v>
      </c>
      <c r="AD48" s="113" t="s">
        <v>314</v>
      </c>
      <c r="AE48" s="113" t="s">
        <v>314</v>
      </c>
      <c r="AF48" s="113" t="s">
        <v>314</v>
      </c>
      <c r="AG48" s="113" t="s">
        <v>314</v>
      </c>
      <c r="AH48" s="113" t="s">
        <v>314</v>
      </c>
      <c r="AI48" s="113" t="s">
        <v>314</v>
      </c>
      <c r="AJ48" s="113" t="s">
        <v>314</v>
      </c>
      <c r="AK48" s="113" t="s">
        <v>314</v>
      </c>
      <c r="AL48" s="113" t="s">
        <v>314</v>
      </c>
      <c r="AM48" s="119"/>
      <c r="AN48" s="20"/>
      <c r="AO48" s="20"/>
    </row>
    <row r="49" spans="1:41" s="38" customFormat="1" ht="14.25" customHeight="1" x14ac:dyDescent="0.3">
      <c r="A49" s="145"/>
      <c r="B49" s="61" t="s">
        <v>2</v>
      </c>
      <c r="C49" s="61" t="s">
        <v>3</v>
      </c>
      <c r="D49" s="61" t="s">
        <v>4</v>
      </c>
      <c r="E49" s="61" t="s">
        <v>5</v>
      </c>
      <c r="F49" s="61" t="s">
        <v>6</v>
      </c>
      <c r="G49" s="61" t="s">
        <v>7</v>
      </c>
      <c r="H49" s="61" t="s">
        <v>8</v>
      </c>
      <c r="I49" s="61" t="s">
        <v>9</v>
      </c>
      <c r="J49" s="61" t="s">
        <v>10</v>
      </c>
      <c r="K49" s="62" t="s">
        <v>11</v>
      </c>
      <c r="L49" s="63"/>
      <c r="M49" s="40"/>
      <c r="N49" s="47"/>
      <c r="O49" s="111" t="s">
        <v>337</v>
      </c>
      <c r="P49" s="112" t="s">
        <v>411</v>
      </c>
      <c r="Q49" s="106"/>
      <c r="R49" s="113">
        <v>15</v>
      </c>
      <c r="S49" s="113">
        <v>15</v>
      </c>
      <c r="T49" s="113" t="s">
        <v>314</v>
      </c>
      <c r="U49" s="113" t="s">
        <v>314</v>
      </c>
      <c r="V49" s="113" t="s">
        <v>314</v>
      </c>
      <c r="W49" s="113" t="s">
        <v>314</v>
      </c>
      <c r="X49" s="113" t="s">
        <v>314</v>
      </c>
      <c r="Y49" s="113" t="s">
        <v>314</v>
      </c>
      <c r="Z49" s="113" t="s">
        <v>314</v>
      </c>
      <c r="AA49" s="113" t="s">
        <v>314</v>
      </c>
      <c r="AB49" s="113"/>
      <c r="AC49" s="113" t="s">
        <v>314</v>
      </c>
      <c r="AD49" s="113" t="s">
        <v>314</v>
      </c>
      <c r="AE49" s="113" t="s">
        <v>314</v>
      </c>
      <c r="AF49" s="113" t="s">
        <v>314</v>
      </c>
      <c r="AG49" s="113" t="s">
        <v>314</v>
      </c>
      <c r="AH49" s="113" t="s">
        <v>314</v>
      </c>
      <c r="AI49" s="113" t="s">
        <v>314</v>
      </c>
      <c r="AJ49" s="113" t="s">
        <v>314</v>
      </c>
      <c r="AK49" s="113" t="s">
        <v>314</v>
      </c>
      <c r="AL49" s="113" t="s">
        <v>314</v>
      </c>
      <c r="AM49" s="119"/>
      <c r="AN49" s="20"/>
      <c r="AO49" s="20"/>
    </row>
    <row r="50" spans="1:41" s="38" customFormat="1" ht="16.5" customHeight="1" x14ac:dyDescent="0.3">
      <c r="A50" s="64" t="s">
        <v>315</v>
      </c>
      <c r="B50" s="65" t="e">
        <f>VLOOKUP($C$5,$O$5:$AL$60,15,FALSE)</f>
        <v>#N/A</v>
      </c>
      <c r="C50" s="65" t="e">
        <f>VLOOKUP($C$5,$O$5:$AL$60,16,FALSE)</f>
        <v>#N/A</v>
      </c>
      <c r="D50" s="65" t="e">
        <f>VLOOKUP($C$5,$O$5:$AL$60,17,FALSE)</f>
        <v>#N/A</v>
      </c>
      <c r="E50" s="65" t="e">
        <f>VLOOKUP($C$5,$O$5:$AL$60,18,FALSE)</f>
        <v>#N/A</v>
      </c>
      <c r="F50" s="65" t="e">
        <f>VLOOKUP($C$5,$O$5:$AL$60,19,FALSE)</f>
        <v>#N/A</v>
      </c>
      <c r="G50" s="65" t="e">
        <f>VLOOKUP($C$5,$O$5:$AL$60,20,FALSE)</f>
        <v>#N/A</v>
      </c>
      <c r="H50" s="65" t="e">
        <f>VLOOKUP($C$5,$O$5:$AL$60,21,FALSE)</f>
        <v>#N/A</v>
      </c>
      <c r="I50" s="65" t="e">
        <f>VLOOKUP($C$5,$O$5:$AL$60,22,FALSE)</f>
        <v>#N/A</v>
      </c>
      <c r="J50" s="65" t="e">
        <f>VLOOKUP($C$5,$O$5:$AL$60,23,FALSE)</f>
        <v>#N/A</v>
      </c>
      <c r="K50" s="66" t="e">
        <f>VLOOKUP($C$5,$O$5:$AL$60,24,FALSE)</f>
        <v>#N/A</v>
      </c>
      <c r="L50" s="67"/>
      <c r="M50" s="39"/>
      <c r="N50" s="47"/>
      <c r="O50" s="111" t="s">
        <v>338</v>
      </c>
      <c r="P50" s="112" t="s">
        <v>375</v>
      </c>
      <c r="Q50" s="106"/>
      <c r="R50" s="113">
        <v>14</v>
      </c>
      <c r="S50" s="113">
        <v>14</v>
      </c>
      <c r="T50" s="113">
        <v>14</v>
      </c>
      <c r="U50" s="113">
        <v>14</v>
      </c>
      <c r="V50" s="113">
        <v>13</v>
      </c>
      <c r="W50" s="113">
        <v>13</v>
      </c>
      <c r="X50" s="113" t="s">
        <v>314</v>
      </c>
      <c r="Y50" s="113" t="s">
        <v>314</v>
      </c>
      <c r="Z50" s="113" t="s">
        <v>314</v>
      </c>
      <c r="AA50" s="113" t="s">
        <v>314</v>
      </c>
      <c r="AB50" s="113"/>
      <c r="AC50" s="113" t="s">
        <v>314</v>
      </c>
      <c r="AD50" s="113" t="s">
        <v>314</v>
      </c>
      <c r="AE50" s="113" t="s">
        <v>314</v>
      </c>
      <c r="AF50" s="113" t="s">
        <v>314</v>
      </c>
      <c r="AG50" s="113" t="s">
        <v>314</v>
      </c>
      <c r="AH50" s="113" t="s">
        <v>314</v>
      </c>
      <c r="AI50" s="113" t="s">
        <v>314</v>
      </c>
      <c r="AJ50" s="113" t="s">
        <v>314</v>
      </c>
      <c r="AK50" s="113" t="s">
        <v>314</v>
      </c>
      <c r="AL50" s="113" t="s">
        <v>314</v>
      </c>
      <c r="AM50" s="119"/>
      <c r="AN50" s="20"/>
      <c r="AO50" s="20"/>
    </row>
    <row r="51" spans="1:41" s="38" customFormat="1" ht="16.5" customHeight="1" x14ac:dyDescent="0.3">
      <c r="A51" s="68" t="s">
        <v>316</v>
      </c>
      <c r="B51" s="69"/>
      <c r="C51" s="69"/>
      <c r="D51" s="69"/>
      <c r="E51" s="69"/>
      <c r="F51" s="69"/>
      <c r="G51" s="69"/>
      <c r="H51" s="69"/>
      <c r="I51" s="69"/>
      <c r="J51" s="69"/>
      <c r="K51" s="67"/>
      <c r="L51" s="67"/>
      <c r="M51" s="39"/>
      <c r="N51" s="47"/>
      <c r="O51" s="111" t="s">
        <v>412</v>
      </c>
      <c r="P51" s="112" t="s">
        <v>413</v>
      </c>
      <c r="Q51" s="106"/>
      <c r="R51" s="113">
        <v>15</v>
      </c>
      <c r="S51" s="113">
        <v>15</v>
      </c>
      <c r="T51" s="113">
        <v>15</v>
      </c>
      <c r="U51" s="113">
        <v>15</v>
      </c>
      <c r="V51" s="113" t="s">
        <v>314</v>
      </c>
      <c r="W51" s="113" t="s">
        <v>314</v>
      </c>
      <c r="X51" s="113" t="s">
        <v>314</v>
      </c>
      <c r="Y51" s="113" t="s">
        <v>314</v>
      </c>
      <c r="Z51" s="113" t="s">
        <v>314</v>
      </c>
      <c r="AA51" s="113" t="s">
        <v>314</v>
      </c>
      <c r="AB51" s="113"/>
      <c r="AC51" s="113" t="s">
        <v>314</v>
      </c>
      <c r="AD51" s="113" t="s">
        <v>314</v>
      </c>
      <c r="AE51" s="113" t="s">
        <v>314</v>
      </c>
      <c r="AF51" s="113" t="s">
        <v>314</v>
      </c>
      <c r="AG51" s="113" t="s">
        <v>314</v>
      </c>
      <c r="AH51" s="113" t="s">
        <v>314</v>
      </c>
      <c r="AI51" s="113" t="s">
        <v>314</v>
      </c>
      <c r="AJ51" s="113" t="s">
        <v>314</v>
      </c>
      <c r="AK51" s="113" t="s">
        <v>314</v>
      </c>
      <c r="AL51" s="113" t="s">
        <v>314</v>
      </c>
      <c r="AM51" s="119"/>
      <c r="AN51" s="20"/>
      <c r="AO51" s="20"/>
    </row>
    <row r="52" spans="1:41" s="38" customFormat="1" ht="16.5" customHeight="1" x14ac:dyDescent="0.3">
      <c r="A52" s="70" t="s">
        <v>392</v>
      </c>
      <c r="B52" s="71"/>
      <c r="C52" s="71"/>
      <c r="D52" s="71"/>
      <c r="E52" s="71"/>
      <c r="F52" s="71"/>
      <c r="G52" s="71"/>
      <c r="H52" s="71"/>
      <c r="I52" s="71"/>
      <c r="J52" s="71"/>
      <c r="K52" s="72"/>
      <c r="L52" s="67"/>
      <c r="M52" s="39"/>
      <c r="N52" s="47"/>
      <c r="O52" s="111" t="s">
        <v>309</v>
      </c>
      <c r="P52" s="112" t="s">
        <v>38</v>
      </c>
      <c r="Q52" s="106"/>
      <c r="R52" s="113">
        <v>12</v>
      </c>
      <c r="S52" s="113">
        <v>12</v>
      </c>
      <c r="T52" s="113">
        <v>13</v>
      </c>
      <c r="U52" s="113">
        <v>13</v>
      </c>
      <c r="V52" s="113" t="s">
        <v>314</v>
      </c>
      <c r="W52" s="113" t="s">
        <v>314</v>
      </c>
      <c r="X52" s="113" t="s">
        <v>314</v>
      </c>
      <c r="Y52" s="113" t="s">
        <v>314</v>
      </c>
      <c r="Z52" s="113" t="s">
        <v>314</v>
      </c>
      <c r="AA52" s="113" t="s">
        <v>314</v>
      </c>
      <c r="AB52" s="113"/>
      <c r="AC52" s="113">
        <v>13</v>
      </c>
      <c r="AD52" s="113">
        <v>12</v>
      </c>
      <c r="AE52" s="113">
        <v>13</v>
      </c>
      <c r="AF52" s="113">
        <v>12</v>
      </c>
      <c r="AG52" s="113" t="s">
        <v>314</v>
      </c>
      <c r="AH52" s="113" t="s">
        <v>314</v>
      </c>
      <c r="AI52" s="113" t="s">
        <v>314</v>
      </c>
      <c r="AJ52" s="113" t="s">
        <v>314</v>
      </c>
      <c r="AK52" s="113" t="s">
        <v>314</v>
      </c>
      <c r="AL52" s="113" t="s">
        <v>314</v>
      </c>
      <c r="AM52" s="119"/>
      <c r="AN52" s="20"/>
      <c r="AO52" s="20"/>
    </row>
    <row r="53" spans="1:41" s="38" customFormat="1" ht="16.5" customHeight="1" x14ac:dyDescent="0.3">
      <c r="A53" s="70" t="s">
        <v>393</v>
      </c>
      <c r="B53" s="71"/>
      <c r="C53" s="71"/>
      <c r="D53" s="71"/>
      <c r="E53" s="71"/>
      <c r="F53" s="71"/>
      <c r="G53" s="71"/>
      <c r="H53" s="71"/>
      <c r="I53" s="71"/>
      <c r="J53" s="71"/>
      <c r="K53" s="72"/>
      <c r="L53" s="67"/>
      <c r="M53" s="39"/>
      <c r="N53" s="47"/>
      <c r="O53" s="111" t="s">
        <v>339</v>
      </c>
      <c r="P53" s="112" t="s">
        <v>376</v>
      </c>
      <c r="Q53" s="106"/>
      <c r="R53" s="113">
        <v>15</v>
      </c>
      <c r="S53" s="113">
        <v>15</v>
      </c>
      <c r="T53" s="113">
        <v>15</v>
      </c>
      <c r="U53" s="113">
        <v>15</v>
      </c>
      <c r="V53" s="113" t="s">
        <v>314</v>
      </c>
      <c r="W53" s="113" t="s">
        <v>314</v>
      </c>
      <c r="X53" s="113" t="s">
        <v>314</v>
      </c>
      <c r="Y53" s="113" t="s">
        <v>314</v>
      </c>
      <c r="Z53" s="113" t="s">
        <v>314</v>
      </c>
      <c r="AA53" s="113" t="s">
        <v>314</v>
      </c>
      <c r="AB53" s="113"/>
      <c r="AC53" s="113" t="s">
        <v>314</v>
      </c>
      <c r="AD53" s="113" t="s">
        <v>314</v>
      </c>
      <c r="AE53" s="113" t="s">
        <v>314</v>
      </c>
      <c r="AF53" s="113" t="s">
        <v>314</v>
      </c>
      <c r="AG53" s="113" t="s">
        <v>314</v>
      </c>
      <c r="AH53" s="113" t="s">
        <v>314</v>
      </c>
      <c r="AI53" s="113" t="s">
        <v>314</v>
      </c>
      <c r="AJ53" s="113" t="s">
        <v>314</v>
      </c>
      <c r="AK53" s="113" t="s">
        <v>314</v>
      </c>
      <c r="AL53" s="113" t="s">
        <v>314</v>
      </c>
      <c r="AM53" s="119"/>
      <c r="AN53" s="20"/>
      <c r="AO53" s="20"/>
    </row>
    <row r="54" spans="1:41" s="38" customFormat="1" ht="16.5" customHeight="1" x14ac:dyDescent="0.3">
      <c r="A54" s="70" t="s">
        <v>394</v>
      </c>
      <c r="B54" s="53"/>
      <c r="C54" s="53"/>
      <c r="D54" s="53"/>
      <c r="E54" s="53"/>
      <c r="F54" s="53"/>
      <c r="G54" s="53"/>
      <c r="H54" s="53"/>
      <c r="I54" s="53"/>
      <c r="J54" s="53"/>
      <c r="K54" s="73"/>
      <c r="L54" s="67"/>
      <c r="M54" s="39"/>
      <c r="N54" s="47"/>
      <c r="O54" s="111" t="s">
        <v>414</v>
      </c>
      <c r="P54" s="112" t="s">
        <v>415</v>
      </c>
      <c r="Q54" s="106"/>
      <c r="R54" s="113">
        <v>15</v>
      </c>
      <c r="S54" s="113">
        <v>15</v>
      </c>
      <c r="T54" s="113">
        <v>15</v>
      </c>
      <c r="U54" s="113" t="s">
        <v>314</v>
      </c>
      <c r="V54" s="113" t="s">
        <v>314</v>
      </c>
      <c r="W54" s="113" t="s">
        <v>314</v>
      </c>
      <c r="X54" s="113" t="s">
        <v>314</v>
      </c>
      <c r="Y54" s="113" t="s">
        <v>314</v>
      </c>
      <c r="Z54" s="113" t="s">
        <v>314</v>
      </c>
      <c r="AA54" s="113" t="s">
        <v>314</v>
      </c>
      <c r="AB54" s="113"/>
      <c r="AC54" s="113" t="s">
        <v>314</v>
      </c>
      <c r="AD54" s="113" t="s">
        <v>314</v>
      </c>
      <c r="AE54" s="113" t="s">
        <v>314</v>
      </c>
      <c r="AF54" s="113" t="s">
        <v>314</v>
      </c>
      <c r="AG54" s="113" t="s">
        <v>314</v>
      </c>
      <c r="AH54" s="113" t="s">
        <v>314</v>
      </c>
      <c r="AI54" s="113" t="s">
        <v>314</v>
      </c>
      <c r="AJ54" s="113" t="s">
        <v>314</v>
      </c>
      <c r="AK54" s="113" t="s">
        <v>314</v>
      </c>
      <c r="AL54" s="113" t="s">
        <v>314</v>
      </c>
      <c r="AM54" s="119"/>
      <c r="AN54" s="20"/>
      <c r="AO54" s="20"/>
    </row>
    <row r="55" spans="1:41" s="38" customFormat="1" ht="16.5" customHeight="1" x14ac:dyDescent="0.3">
      <c r="A55" s="70" t="s">
        <v>395</v>
      </c>
      <c r="B55" s="71"/>
      <c r="C55" s="71"/>
      <c r="D55" s="71"/>
      <c r="E55" s="71"/>
      <c r="F55" s="71"/>
      <c r="G55" s="71"/>
      <c r="H55" s="71"/>
      <c r="I55" s="71"/>
      <c r="J55" s="71"/>
      <c r="K55" s="72"/>
      <c r="L55" s="67"/>
      <c r="M55" s="39"/>
      <c r="N55" s="47"/>
      <c r="O55" s="111" t="s">
        <v>340</v>
      </c>
      <c r="P55" s="112" t="s">
        <v>341</v>
      </c>
      <c r="Q55" s="106"/>
      <c r="R55" s="113">
        <v>12</v>
      </c>
      <c r="S55" s="113">
        <v>12</v>
      </c>
      <c r="T55" s="113">
        <v>12</v>
      </c>
      <c r="U55" s="113">
        <v>12</v>
      </c>
      <c r="V55" s="113">
        <v>12</v>
      </c>
      <c r="W55" s="113">
        <v>12</v>
      </c>
      <c r="X55" s="113" t="s">
        <v>314</v>
      </c>
      <c r="Y55" s="113" t="s">
        <v>314</v>
      </c>
      <c r="Z55" s="113" t="s">
        <v>314</v>
      </c>
      <c r="AA55" s="113" t="s">
        <v>314</v>
      </c>
      <c r="AB55" s="113"/>
      <c r="AC55" s="113" t="s">
        <v>314</v>
      </c>
      <c r="AD55" s="113" t="s">
        <v>314</v>
      </c>
      <c r="AE55" s="113" t="s">
        <v>314</v>
      </c>
      <c r="AF55" s="113" t="s">
        <v>314</v>
      </c>
      <c r="AG55" s="113" t="s">
        <v>314</v>
      </c>
      <c r="AH55" s="113" t="s">
        <v>314</v>
      </c>
      <c r="AI55" s="113" t="s">
        <v>314</v>
      </c>
      <c r="AJ55" s="113" t="s">
        <v>314</v>
      </c>
      <c r="AK55" s="113" t="s">
        <v>314</v>
      </c>
      <c r="AL55" s="113" t="s">
        <v>314</v>
      </c>
      <c r="AM55" s="119"/>
      <c r="AN55" s="20"/>
      <c r="AO55" s="20"/>
    </row>
    <row r="56" spans="1:41" s="38" customFormat="1" ht="16.5" customHeight="1" x14ac:dyDescent="0.3">
      <c r="A56" s="74" t="s">
        <v>396</v>
      </c>
      <c r="B56" s="75"/>
      <c r="C56" s="75"/>
      <c r="D56" s="75"/>
      <c r="E56" s="75"/>
      <c r="F56" s="75"/>
      <c r="G56" s="75"/>
      <c r="H56" s="75"/>
      <c r="I56" s="75"/>
      <c r="J56" s="75"/>
      <c r="K56" s="76"/>
      <c r="L56" s="67"/>
      <c r="M56" s="39"/>
      <c r="N56" s="47"/>
      <c r="O56" s="111" t="s">
        <v>416</v>
      </c>
      <c r="P56" s="112" t="s">
        <v>76</v>
      </c>
      <c r="Q56" s="106"/>
      <c r="R56" s="113">
        <v>15</v>
      </c>
      <c r="S56" s="113">
        <v>15</v>
      </c>
      <c r="T56" s="113" t="s">
        <v>314</v>
      </c>
      <c r="U56" s="113" t="s">
        <v>314</v>
      </c>
      <c r="V56" s="113" t="s">
        <v>314</v>
      </c>
      <c r="W56" s="113" t="s">
        <v>314</v>
      </c>
      <c r="X56" s="113" t="s">
        <v>314</v>
      </c>
      <c r="Y56" s="113" t="s">
        <v>314</v>
      </c>
      <c r="Z56" s="113" t="s">
        <v>314</v>
      </c>
      <c r="AA56" s="113" t="s">
        <v>314</v>
      </c>
      <c r="AB56" s="113"/>
      <c r="AC56" s="113" t="s">
        <v>314</v>
      </c>
      <c r="AD56" s="113" t="s">
        <v>314</v>
      </c>
      <c r="AE56" s="113" t="s">
        <v>314</v>
      </c>
      <c r="AF56" s="113" t="s">
        <v>314</v>
      </c>
      <c r="AG56" s="113" t="s">
        <v>314</v>
      </c>
      <c r="AH56" s="113" t="s">
        <v>314</v>
      </c>
      <c r="AI56" s="113" t="s">
        <v>314</v>
      </c>
      <c r="AJ56" s="113" t="s">
        <v>314</v>
      </c>
      <c r="AK56" s="113" t="s">
        <v>314</v>
      </c>
      <c r="AL56" s="113" t="s">
        <v>314</v>
      </c>
      <c r="AM56" s="119"/>
      <c r="AN56" s="20"/>
      <c r="AO56" s="20"/>
    </row>
    <row r="57" spans="1:41" s="37" customFormat="1" ht="18.75" customHeight="1" x14ac:dyDescent="0.3">
      <c r="A57" s="43"/>
      <c r="B57" s="43"/>
      <c r="C57" s="43"/>
      <c r="D57" s="43"/>
      <c r="E57" s="43"/>
      <c r="F57" s="43"/>
      <c r="G57" s="43"/>
      <c r="H57" s="43"/>
      <c r="I57" s="36">
        <v>0.17199999999999999</v>
      </c>
      <c r="J57" s="36">
        <v>2.4500000000000001E-2</v>
      </c>
      <c r="K57" s="77"/>
      <c r="L57" s="43"/>
      <c r="M57" s="43"/>
      <c r="N57" s="48"/>
      <c r="O57" s="111" t="s">
        <v>377</v>
      </c>
      <c r="P57" s="112" t="s">
        <v>378</v>
      </c>
      <c r="Q57" s="123"/>
      <c r="R57" s="113" t="s">
        <v>314</v>
      </c>
      <c r="S57" s="113" t="s">
        <v>314</v>
      </c>
      <c r="T57" s="113" t="s">
        <v>314</v>
      </c>
      <c r="U57" s="113" t="s">
        <v>314</v>
      </c>
      <c r="V57" s="113" t="s">
        <v>314</v>
      </c>
      <c r="W57" s="113" t="s">
        <v>314</v>
      </c>
      <c r="X57" s="113" t="s">
        <v>314</v>
      </c>
      <c r="Y57" s="113" t="s">
        <v>314</v>
      </c>
      <c r="Z57" s="113" t="s">
        <v>314</v>
      </c>
      <c r="AA57" s="113" t="s">
        <v>314</v>
      </c>
      <c r="AB57" s="113"/>
      <c r="AC57" s="113">
        <v>15</v>
      </c>
      <c r="AD57" s="113">
        <v>15</v>
      </c>
      <c r="AE57" s="113">
        <v>15</v>
      </c>
      <c r="AF57" s="113" t="s">
        <v>314</v>
      </c>
      <c r="AG57" s="113" t="s">
        <v>314</v>
      </c>
      <c r="AH57" s="113" t="s">
        <v>314</v>
      </c>
      <c r="AI57" s="113" t="s">
        <v>314</v>
      </c>
      <c r="AJ57" s="113" t="s">
        <v>314</v>
      </c>
      <c r="AK57" s="113" t="s">
        <v>314</v>
      </c>
      <c r="AL57" s="113" t="s">
        <v>314</v>
      </c>
      <c r="AM57" s="122"/>
      <c r="AN57" s="14"/>
      <c r="AO57" s="14"/>
    </row>
    <row r="58" spans="1:41" s="37" customFormat="1" ht="31.5" customHeight="1" x14ac:dyDescent="0.3">
      <c r="A58" s="138" t="s">
        <v>322</v>
      </c>
      <c r="B58" s="135" t="s">
        <v>289</v>
      </c>
      <c r="C58" s="136"/>
      <c r="D58" s="136"/>
      <c r="E58" s="136"/>
      <c r="F58" s="137"/>
      <c r="G58" s="138" t="s">
        <v>292</v>
      </c>
      <c r="H58" s="141" t="s">
        <v>297</v>
      </c>
      <c r="I58" s="142"/>
      <c r="J58" s="142"/>
      <c r="K58" s="143"/>
      <c r="L58" s="132" t="s">
        <v>290</v>
      </c>
      <c r="N58" s="49"/>
      <c r="O58" s="111" t="s">
        <v>310</v>
      </c>
      <c r="P58" s="112" t="s">
        <v>311</v>
      </c>
      <c r="Q58" s="123"/>
      <c r="R58" s="113">
        <v>12</v>
      </c>
      <c r="S58" s="113">
        <v>12</v>
      </c>
      <c r="T58" s="113">
        <v>13</v>
      </c>
      <c r="U58" s="113" t="s">
        <v>314</v>
      </c>
      <c r="V58" s="113" t="s">
        <v>314</v>
      </c>
      <c r="W58" s="113" t="s">
        <v>314</v>
      </c>
      <c r="X58" s="113" t="s">
        <v>314</v>
      </c>
      <c r="Y58" s="113" t="s">
        <v>314</v>
      </c>
      <c r="Z58" s="113" t="s">
        <v>314</v>
      </c>
      <c r="AA58" s="113" t="s">
        <v>314</v>
      </c>
      <c r="AB58" s="113"/>
      <c r="AC58" s="113">
        <v>14</v>
      </c>
      <c r="AD58" s="113">
        <v>14</v>
      </c>
      <c r="AE58" s="113">
        <v>15</v>
      </c>
      <c r="AF58" s="113" t="s">
        <v>314</v>
      </c>
      <c r="AG58" s="113" t="s">
        <v>314</v>
      </c>
      <c r="AH58" s="113" t="s">
        <v>314</v>
      </c>
      <c r="AI58" s="113" t="s">
        <v>314</v>
      </c>
      <c r="AJ58" s="113" t="s">
        <v>314</v>
      </c>
      <c r="AK58" s="113" t="s">
        <v>314</v>
      </c>
      <c r="AL58" s="113" t="s">
        <v>314</v>
      </c>
      <c r="AM58" s="122"/>
      <c r="AN58" s="14"/>
      <c r="AO58" s="14"/>
    </row>
    <row r="59" spans="1:41" s="37" customFormat="1" ht="16.5" customHeight="1" x14ac:dyDescent="0.3">
      <c r="A59" s="139"/>
      <c r="B59" s="78" t="s">
        <v>397</v>
      </c>
      <c r="C59" s="78" t="s">
        <v>398</v>
      </c>
      <c r="D59" s="78" t="s">
        <v>399</v>
      </c>
      <c r="E59" s="78" t="s">
        <v>400</v>
      </c>
      <c r="F59" s="78" t="s">
        <v>401</v>
      </c>
      <c r="G59" s="139"/>
      <c r="H59" s="79" t="s">
        <v>295</v>
      </c>
      <c r="I59" s="80" t="s">
        <v>293</v>
      </c>
      <c r="J59" s="80" t="s">
        <v>294</v>
      </c>
      <c r="K59" s="80" t="s">
        <v>312</v>
      </c>
      <c r="L59" s="133"/>
      <c r="N59" s="49"/>
      <c r="O59" s="111" t="s">
        <v>342</v>
      </c>
      <c r="P59" s="112" t="s">
        <v>343</v>
      </c>
      <c r="Q59" s="123"/>
      <c r="R59" s="113">
        <v>15</v>
      </c>
      <c r="S59" s="113">
        <v>15</v>
      </c>
      <c r="T59" s="113">
        <v>15</v>
      </c>
      <c r="U59" s="113" t="s">
        <v>314</v>
      </c>
      <c r="V59" s="113" t="s">
        <v>314</v>
      </c>
      <c r="W59" s="113" t="s">
        <v>314</v>
      </c>
      <c r="X59" s="113" t="s">
        <v>314</v>
      </c>
      <c r="Y59" s="113" t="s">
        <v>314</v>
      </c>
      <c r="Z59" s="113" t="s">
        <v>314</v>
      </c>
      <c r="AA59" s="113" t="s">
        <v>314</v>
      </c>
      <c r="AB59" s="113"/>
      <c r="AC59" s="113" t="s">
        <v>314</v>
      </c>
      <c r="AD59" s="113" t="s">
        <v>314</v>
      </c>
      <c r="AE59" s="113" t="s">
        <v>314</v>
      </c>
      <c r="AF59" s="113" t="s">
        <v>314</v>
      </c>
      <c r="AG59" s="113" t="s">
        <v>314</v>
      </c>
      <c r="AH59" s="113" t="s">
        <v>314</v>
      </c>
      <c r="AI59" s="113" t="s">
        <v>314</v>
      </c>
      <c r="AJ59" s="113" t="s">
        <v>314</v>
      </c>
      <c r="AK59" s="113" t="s">
        <v>314</v>
      </c>
      <c r="AL59" s="113" t="s">
        <v>314</v>
      </c>
      <c r="AM59" s="122"/>
      <c r="AN59" s="14"/>
      <c r="AO59" s="14"/>
    </row>
    <row r="60" spans="1:41" s="37" customFormat="1" ht="18" customHeight="1" x14ac:dyDescent="0.2">
      <c r="A60" s="81" t="s">
        <v>301</v>
      </c>
      <c r="B60" s="82"/>
      <c r="C60" s="82"/>
      <c r="D60" s="82"/>
      <c r="E60" s="82"/>
      <c r="F60" s="82"/>
      <c r="G60" s="92">
        <f>SUM(B60:F60)</f>
        <v>0</v>
      </c>
      <c r="H60" s="100">
        <f>49*G60</f>
        <v>0</v>
      </c>
      <c r="I60" s="85">
        <f>(H60*$I$57)</f>
        <v>0</v>
      </c>
      <c r="J60" s="85">
        <f>(H60*$J$57)</f>
        <v>0</v>
      </c>
      <c r="K60" s="85"/>
      <c r="L60" s="87">
        <f>SUM(H60:K60)</f>
        <v>0</v>
      </c>
      <c r="N60" s="49"/>
      <c r="O60" s="111" t="s">
        <v>320</v>
      </c>
      <c r="P60" s="112" t="s">
        <v>379</v>
      </c>
      <c r="Q60" s="123"/>
      <c r="R60" s="113">
        <v>4</v>
      </c>
      <c r="S60" s="113">
        <v>3</v>
      </c>
      <c r="T60" s="113">
        <v>2</v>
      </c>
      <c r="U60" s="113">
        <v>3</v>
      </c>
      <c r="V60" s="113">
        <v>3</v>
      </c>
      <c r="W60" s="113" t="s">
        <v>314</v>
      </c>
      <c r="X60" s="113" t="s">
        <v>314</v>
      </c>
      <c r="Y60" s="113" t="s">
        <v>314</v>
      </c>
      <c r="Z60" s="113" t="s">
        <v>314</v>
      </c>
      <c r="AA60" s="113" t="s">
        <v>314</v>
      </c>
      <c r="AB60" s="113"/>
      <c r="AC60" s="113" t="s">
        <v>314</v>
      </c>
      <c r="AD60" s="113" t="s">
        <v>314</v>
      </c>
      <c r="AE60" s="113" t="s">
        <v>314</v>
      </c>
      <c r="AF60" s="113" t="s">
        <v>314</v>
      </c>
      <c r="AG60" s="113" t="s">
        <v>314</v>
      </c>
      <c r="AH60" s="113" t="s">
        <v>314</v>
      </c>
      <c r="AI60" s="113" t="s">
        <v>314</v>
      </c>
      <c r="AJ60" s="113" t="s">
        <v>314</v>
      </c>
      <c r="AK60" s="113" t="s">
        <v>314</v>
      </c>
      <c r="AL60" s="113" t="s">
        <v>314</v>
      </c>
      <c r="AM60" s="122"/>
      <c r="AN60" s="14"/>
      <c r="AO60" s="14"/>
    </row>
    <row r="61" spans="1:41" s="37" customFormat="1" ht="15" customHeight="1" x14ac:dyDescent="0.2">
      <c r="A61" s="101"/>
      <c r="B61" s="92"/>
      <c r="C61" s="92"/>
      <c r="D61" s="92"/>
      <c r="E61" s="92"/>
      <c r="F61" s="92"/>
      <c r="G61" s="92">
        <f>SUM(B61:F61)</f>
        <v>0</v>
      </c>
      <c r="H61" s="100">
        <f t="shared" ref="H61:H77" si="6">49*G61</f>
        <v>0</v>
      </c>
      <c r="I61" s="89">
        <f t="shared" ref="I61:I76" si="7">(H61*$I$57)</f>
        <v>0</v>
      </c>
      <c r="J61" s="89">
        <f>(H61*$J$57)</f>
        <v>0</v>
      </c>
      <c r="K61" s="89"/>
      <c r="L61" s="102">
        <f t="shared" ref="L61:L77" si="8">SUM(H61:K61)</f>
        <v>0</v>
      </c>
      <c r="N61" s="49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4"/>
      <c r="AG61" s="122"/>
      <c r="AH61" s="122"/>
      <c r="AI61" s="122"/>
      <c r="AJ61" s="122"/>
      <c r="AK61" s="122"/>
      <c r="AL61" s="122"/>
      <c r="AM61" s="122"/>
      <c r="AN61" s="14"/>
      <c r="AO61" s="14"/>
    </row>
    <row r="62" spans="1:41" s="37" customFormat="1" ht="15" customHeight="1" x14ac:dyDescent="0.2">
      <c r="A62" s="101"/>
      <c r="B62" s="92"/>
      <c r="C62" s="92"/>
      <c r="D62" s="92"/>
      <c r="E62" s="92"/>
      <c r="F62" s="92"/>
      <c r="G62" s="92">
        <f t="shared" ref="G62:G76" si="9">SUM(B62:F62)</f>
        <v>0</v>
      </c>
      <c r="H62" s="100">
        <f t="shared" si="6"/>
        <v>0</v>
      </c>
      <c r="I62" s="89">
        <f t="shared" si="7"/>
        <v>0</v>
      </c>
      <c r="J62" s="89">
        <f t="shared" ref="J62:J77" si="10">(H62*$J$57)</f>
        <v>0</v>
      </c>
      <c r="K62" s="89"/>
      <c r="L62" s="89">
        <f t="shared" si="8"/>
        <v>0</v>
      </c>
      <c r="N62" s="49"/>
      <c r="O62" s="123">
        <v>1</v>
      </c>
      <c r="P62" s="123">
        <v>2</v>
      </c>
      <c r="Q62" s="123">
        <v>3</v>
      </c>
      <c r="R62" s="123">
        <f>Q62+1</f>
        <v>4</v>
      </c>
      <c r="S62" s="123">
        <f t="shared" ref="S62:AA62" si="11">R62+1</f>
        <v>5</v>
      </c>
      <c r="T62" s="123">
        <f t="shared" si="11"/>
        <v>6</v>
      </c>
      <c r="U62" s="123">
        <f t="shared" si="11"/>
        <v>7</v>
      </c>
      <c r="V62" s="123">
        <f t="shared" si="11"/>
        <v>8</v>
      </c>
      <c r="W62" s="123">
        <f t="shared" si="11"/>
        <v>9</v>
      </c>
      <c r="X62" s="123">
        <f t="shared" si="11"/>
        <v>10</v>
      </c>
      <c r="Y62" s="123">
        <f t="shared" si="11"/>
        <v>11</v>
      </c>
      <c r="Z62" s="123">
        <f t="shared" si="11"/>
        <v>12</v>
      </c>
      <c r="AA62" s="123">
        <f t="shared" si="11"/>
        <v>13</v>
      </c>
      <c r="AB62" s="123">
        <f t="shared" ref="AB62" si="12">AA62+1</f>
        <v>14</v>
      </c>
      <c r="AC62" s="123">
        <f t="shared" ref="AC62" si="13">AB62+1</f>
        <v>15</v>
      </c>
      <c r="AD62" s="123">
        <f t="shared" ref="AD62" si="14">AC62+1</f>
        <v>16</v>
      </c>
      <c r="AE62" s="123">
        <f t="shared" ref="AE62" si="15">AD62+1</f>
        <v>17</v>
      </c>
      <c r="AF62" s="123">
        <f t="shared" ref="AF62" si="16">AE62+1</f>
        <v>18</v>
      </c>
      <c r="AG62" s="123">
        <f t="shared" ref="AG62" si="17">AF62+1</f>
        <v>19</v>
      </c>
      <c r="AH62" s="123">
        <f t="shared" ref="AH62" si="18">AG62+1</f>
        <v>20</v>
      </c>
      <c r="AI62" s="123">
        <f t="shared" ref="AI62" si="19">AH62+1</f>
        <v>21</v>
      </c>
      <c r="AJ62" s="123">
        <f t="shared" ref="AJ62" si="20">AI62+1</f>
        <v>22</v>
      </c>
      <c r="AK62" s="123">
        <f t="shared" ref="AK62" si="21">AJ62+1</f>
        <v>23</v>
      </c>
      <c r="AL62" s="123">
        <f t="shared" ref="AL62" si="22">AK62+1</f>
        <v>24</v>
      </c>
      <c r="AM62" s="122"/>
      <c r="AN62" s="14"/>
      <c r="AO62" s="14"/>
    </row>
    <row r="63" spans="1:41" s="37" customFormat="1" ht="15" customHeight="1" x14ac:dyDescent="0.2">
      <c r="A63" s="101"/>
      <c r="B63" s="92"/>
      <c r="C63" s="92"/>
      <c r="D63" s="92"/>
      <c r="E63" s="92"/>
      <c r="F63" s="92"/>
      <c r="G63" s="92">
        <f t="shared" si="9"/>
        <v>0</v>
      </c>
      <c r="H63" s="100">
        <f t="shared" si="6"/>
        <v>0</v>
      </c>
      <c r="I63" s="89">
        <f t="shared" si="7"/>
        <v>0</v>
      </c>
      <c r="J63" s="89">
        <f t="shared" si="10"/>
        <v>0</v>
      </c>
      <c r="K63" s="89"/>
      <c r="L63" s="89">
        <f t="shared" si="8"/>
        <v>0</v>
      </c>
      <c r="N63" s="51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  <c r="AA63" s="123"/>
      <c r="AB63" s="123"/>
      <c r="AC63" s="123"/>
      <c r="AD63" s="123"/>
      <c r="AE63" s="123"/>
      <c r="AF63" s="124"/>
      <c r="AG63" s="122"/>
      <c r="AH63" s="122"/>
      <c r="AI63" s="122"/>
      <c r="AJ63" s="122"/>
      <c r="AK63" s="122"/>
      <c r="AL63" s="122"/>
      <c r="AM63" s="122"/>
      <c r="AN63" s="14"/>
      <c r="AO63" s="14"/>
    </row>
    <row r="64" spans="1:41" s="37" customFormat="1" ht="15" customHeight="1" x14ac:dyDescent="0.2">
      <c r="A64" s="101"/>
      <c r="B64" s="92"/>
      <c r="C64" s="92"/>
      <c r="D64" s="92"/>
      <c r="E64" s="92"/>
      <c r="F64" s="92"/>
      <c r="G64" s="92">
        <f t="shared" si="9"/>
        <v>0</v>
      </c>
      <c r="H64" s="100">
        <f t="shared" si="6"/>
        <v>0</v>
      </c>
      <c r="I64" s="89">
        <f t="shared" si="7"/>
        <v>0</v>
      </c>
      <c r="J64" s="89">
        <f t="shared" si="10"/>
        <v>0</v>
      </c>
      <c r="K64" s="89"/>
      <c r="L64" s="89">
        <f t="shared" si="8"/>
        <v>0</v>
      </c>
      <c r="N64" s="49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4"/>
      <c r="AG64" s="122"/>
      <c r="AH64" s="122"/>
      <c r="AI64" s="122"/>
      <c r="AJ64" s="122"/>
      <c r="AK64" s="122"/>
      <c r="AL64" s="122"/>
      <c r="AM64" s="122"/>
      <c r="AN64" s="14"/>
      <c r="AO64" s="14"/>
    </row>
    <row r="65" spans="1:41" s="37" customFormat="1" ht="15" customHeight="1" x14ac:dyDescent="0.2">
      <c r="A65" s="101"/>
      <c r="B65" s="92"/>
      <c r="C65" s="92"/>
      <c r="D65" s="92"/>
      <c r="E65" s="92"/>
      <c r="F65" s="92"/>
      <c r="G65" s="92">
        <f t="shared" si="9"/>
        <v>0</v>
      </c>
      <c r="H65" s="100">
        <f t="shared" si="6"/>
        <v>0</v>
      </c>
      <c r="I65" s="89">
        <f t="shared" si="7"/>
        <v>0</v>
      </c>
      <c r="J65" s="89">
        <f t="shared" si="10"/>
        <v>0</v>
      </c>
      <c r="K65" s="89"/>
      <c r="L65" s="89">
        <f t="shared" si="8"/>
        <v>0</v>
      </c>
      <c r="N65" s="49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4"/>
      <c r="AG65" s="122"/>
      <c r="AH65" s="122"/>
      <c r="AI65" s="122"/>
      <c r="AJ65" s="122"/>
      <c r="AK65" s="122"/>
      <c r="AL65" s="122"/>
      <c r="AM65" s="122"/>
      <c r="AN65" s="14"/>
      <c r="AO65" s="14"/>
    </row>
    <row r="66" spans="1:41" s="37" customFormat="1" ht="15" customHeight="1" x14ac:dyDescent="0.2">
      <c r="A66" s="101"/>
      <c r="B66" s="92"/>
      <c r="C66" s="92"/>
      <c r="D66" s="92"/>
      <c r="E66" s="92"/>
      <c r="F66" s="92"/>
      <c r="G66" s="92">
        <f t="shared" si="9"/>
        <v>0</v>
      </c>
      <c r="H66" s="100">
        <f t="shared" si="6"/>
        <v>0</v>
      </c>
      <c r="I66" s="89">
        <f t="shared" si="7"/>
        <v>0</v>
      </c>
      <c r="J66" s="89">
        <f t="shared" si="10"/>
        <v>0</v>
      </c>
      <c r="K66" s="89"/>
      <c r="L66" s="89">
        <f t="shared" si="8"/>
        <v>0</v>
      </c>
      <c r="N66" s="49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4"/>
      <c r="AG66" s="122"/>
      <c r="AH66" s="122"/>
      <c r="AI66" s="122"/>
      <c r="AJ66" s="122"/>
      <c r="AK66" s="122"/>
      <c r="AL66" s="122"/>
      <c r="AM66" s="122"/>
      <c r="AN66" s="14"/>
      <c r="AO66" s="14"/>
    </row>
    <row r="67" spans="1:41" s="37" customFormat="1" ht="15" customHeight="1" x14ac:dyDescent="0.2">
      <c r="A67" s="101"/>
      <c r="B67" s="92"/>
      <c r="C67" s="92"/>
      <c r="D67" s="92"/>
      <c r="E67" s="92"/>
      <c r="F67" s="92"/>
      <c r="G67" s="92">
        <f t="shared" si="9"/>
        <v>0</v>
      </c>
      <c r="H67" s="100">
        <f t="shared" si="6"/>
        <v>0</v>
      </c>
      <c r="I67" s="89">
        <f t="shared" si="7"/>
        <v>0</v>
      </c>
      <c r="J67" s="89">
        <f t="shared" si="10"/>
        <v>0</v>
      </c>
      <c r="K67" s="89"/>
      <c r="L67" s="89">
        <f t="shared" si="8"/>
        <v>0</v>
      </c>
      <c r="N67" s="49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4"/>
      <c r="AG67" s="122"/>
      <c r="AH67" s="122"/>
      <c r="AI67" s="122"/>
      <c r="AJ67" s="122"/>
      <c r="AK67" s="122"/>
      <c r="AL67" s="122"/>
      <c r="AM67" s="122"/>
      <c r="AN67" s="14"/>
      <c r="AO67" s="14"/>
    </row>
    <row r="68" spans="1:41" s="37" customFormat="1" ht="15" customHeight="1" x14ac:dyDescent="0.2">
      <c r="A68" s="101"/>
      <c r="B68" s="92"/>
      <c r="C68" s="92"/>
      <c r="D68" s="92"/>
      <c r="E68" s="92"/>
      <c r="F68" s="92"/>
      <c r="G68" s="92">
        <f t="shared" si="9"/>
        <v>0</v>
      </c>
      <c r="H68" s="100">
        <f t="shared" si="6"/>
        <v>0</v>
      </c>
      <c r="I68" s="89">
        <f t="shared" si="7"/>
        <v>0</v>
      </c>
      <c r="J68" s="89">
        <f t="shared" si="10"/>
        <v>0</v>
      </c>
      <c r="K68" s="89"/>
      <c r="L68" s="89">
        <f t="shared" si="8"/>
        <v>0</v>
      </c>
      <c r="N68" s="49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4"/>
      <c r="AG68" s="122"/>
      <c r="AH68" s="122"/>
      <c r="AI68" s="122"/>
      <c r="AJ68" s="122"/>
      <c r="AK68" s="122"/>
      <c r="AL68" s="122"/>
      <c r="AM68" s="122"/>
      <c r="AN68" s="14"/>
      <c r="AO68" s="14"/>
    </row>
    <row r="69" spans="1:41" s="37" customFormat="1" ht="15" customHeight="1" x14ac:dyDescent="0.2">
      <c r="A69" s="101"/>
      <c r="B69" s="92"/>
      <c r="C69" s="92"/>
      <c r="D69" s="92"/>
      <c r="E69" s="92"/>
      <c r="F69" s="92"/>
      <c r="G69" s="92">
        <f t="shared" si="9"/>
        <v>0</v>
      </c>
      <c r="H69" s="100">
        <f t="shared" si="6"/>
        <v>0</v>
      </c>
      <c r="I69" s="89">
        <f t="shared" si="7"/>
        <v>0</v>
      </c>
      <c r="J69" s="89">
        <f t="shared" si="10"/>
        <v>0</v>
      </c>
      <c r="K69" s="89"/>
      <c r="L69" s="89">
        <f t="shared" si="8"/>
        <v>0</v>
      </c>
      <c r="N69" s="49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4"/>
      <c r="AG69" s="122"/>
      <c r="AH69" s="122"/>
      <c r="AI69" s="122"/>
      <c r="AJ69" s="122"/>
      <c r="AK69" s="122"/>
      <c r="AL69" s="122"/>
      <c r="AM69" s="122"/>
      <c r="AN69" s="14"/>
      <c r="AO69" s="14"/>
    </row>
    <row r="70" spans="1:41" s="37" customFormat="1" ht="15" customHeight="1" x14ac:dyDescent="0.2">
      <c r="A70" s="101"/>
      <c r="B70" s="92"/>
      <c r="C70" s="92"/>
      <c r="D70" s="92"/>
      <c r="E70" s="92"/>
      <c r="F70" s="92"/>
      <c r="G70" s="92">
        <f t="shared" si="9"/>
        <v>0</v>
      </c>
      <c r="H70" s="100">
        <f t="shared" si="6"/>
        <v>0</v>
      </c>
      <c r="I70" s="89">
        <f t="shared" si="7"/>
        <v>0</v>
      </c>
      <c r="J70" s="89">
        <f t="shared" si="10"/>
        <v>0</v>
      </c>
      <c r="K70" s="89"/>
      <c r="L70" s="89">
        <f t="shared" si="8"/>
        <v>0</v>
      </c>
      <c r="N70" s="49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4"/>
      <c r="AG70" s="122"/>
      <c r="AH70" s="122"/>
      <c r="AI70" s="122"/>
      <c r="AJ70" s="122"/>
      <c r="AK70" s="122"/>
      <c r="AL70" s="122"/>
      <c r="AM70" s="122"/>
      <c r="AN70" s="14"/>
      <c r="AO70" s="14"/>
    </row>
    <row r="71" spans="1:41" s="37" customFormat="1" ht="15" customHeight="1" x14ac:dyDescent="0.2">
      <c r="A71" s="101"/>
      <c r="B71" s="92"/>
      <c r="C71" s="92"/>
      <c r="D71" s="92"/>
      <c r="E71" s="92"/>
      <c r="F71" s="92"/>
      <c r="G71" s="92">
        <f t="shared" si="9"/>
        <v>0</v>
      </c>
      <c r="H71" s="100">
        <f t="shared" si="6"/>
        <v>0</v>
      </c>
      <c r="I71" s="89">
        <f t="shared" si="7"/>
        <v>0</v>
      </c>
      <c r="J71" s="89">
        <f t="shared" si="10"/>
        <v>0</v>
      </c>
      <c r="K71" s="89"/>
      <c r="L71" s="89">
        <f t="shared" si="8"/>
        <v>0</v>
      </c>
      <c r="N71" s="49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4"/>
      <c r="AG71" s="122"/>
      <c r="AH71" s="122"/>
      <c r="AI71" s="122"/>
      <c r="AJ71" s="122"/>
      <c r="AK71" s="122"/>
      <c r="AL71" s="122"/>
      <c r="AM71" s="122"/>
      <c r="AN71" s="14"/>
      <c r="AO71" s="14"/>
    </row>
    <row r="72" spans="1:41" s="37" customFormat="1" ht="15" customHeight="1" x14ac:dyDescent="0.2">
      <c r="A72" s="101"/>
      <c r="B72" s="92"/>
      <c r="C72" s="92"/>
      <c r="D72" s="92"/>
      <c r="E72" s="92"/>
      <c r="F72" s="92"/>
      <c r="G72" s="92">
        <f t="shared" si="9"/>
        <v>0</v>
      </c>
      <c r="H72" s="100">
        <f t="shared" si="6"/>
        <v>0</v>
      </c>
      <c r="I72" s="89">
        <f t="shared" si="7"/>
        <v>0</v>
      </c>
      <c r="J72" s="89">
        <f t="shared" si="10"/>
        <v>0</v>
      </c>
      <c r="K72" s="89"/>
      <c r="L72" s="89">
        <f t="shared" si="8"/>
        <v>0</v>
      </c>
      <c r="N72" s="49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4"/>
      <c r="AG72" s="122"/>
      <c r="AH72" s="122"/>
      <c r="AI72" s="122"/>
      <c r="AJ72" s="122"/>
      <c r="AK72" s="122"/>
      <c r="AL72" s="122"/>
      <c r="AM72" s="122"/>
      <c r="AN72" s="14"/>
      <c r="AO72" s="14"/>
    </row>
    <row r="73" spans="1:41" s="37" customFormat="1" ht="15" customHeight="1" x14ac:dyDescent="0.2">
      <c r="A73" s="101"/>
      <c r="B73" s="92"/>
      <c r="C73" s="92"/>
      <c r="D73" s="92"/>
      <c r="E73" s="92"/>
      <c r="F73" s="92"/>
      <c r="G73" s="92">
        <f t="shared" si="9"/>
        <v>0</v>
      </c>
      <c r="H73" s="100">
        <f t="shared" si="6"/>
        <v>0</v>
      </c>
      <c r="I73" s="89">
        <f t="shared" si="7"/>
        <v>0</v>
      </c>
      <c r="J73" s="89">
        <f t="shared" si="10"/>
        <v>0</v>
      </c>
      <c r="K73" s="89"/>
      <c r="L73" s="89">
        <f t="shared" si="8"/>
        <v>0</v>
      </c>
      <c r="N73" s="49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  <c r="AA73" s="123"/>
      <c r="AB73" s="123"/>
      <c r="AC73" s="123"/>
      <c r="AD73" s="123"/>
      <c r="AE73" s="123"/>
      <c r="AF73" s="124"/>
      <c r="AG73" s="122"/>
      <c r="AH73" s="122"/>
      <c r="AI73" s="122"/>
      <c r="AJ73" s="122"/>
      <c r="AK73" s="122"/>
      <c r="AL73" s="122"/>
      <c r="AM73" s="122"/>
      <c r="AN73" s="14"/>
      <c r="AO73" s="14"/>
    </row>
    <row r="74" spans="1:41" s="37" customFormat="1" ht="15" customHeight="1" x14ac:dyDescent="0.2">
      <c r="A74" s="101"/>
      <c r="B74" s="92"/>
      <c r="C74" s="92"/>
      <c r="D74" s="92"/>
      <c r="E74" s="92"/>
      <c r="F74" s="92"/>
      <c r="G74" s="92">
        <f t="shared" si="9"/>
        <v>0</v>
      </c>
      <c r="H74" s="100">
        <f t="shared" si="6"/>
        <v>0</v>
      </c>
      <c r="I74" s="89">
        <f t="shared" si="7"/>
        <v>0</v>
      </c>
      <c r="J74" s="89">
        <f t="shared" si="10"/>
        <v>0</v>
      </c>
      <c r="K74" s="89"/>
      <c r="L74" s="89">
        <f t="shared" si="8"/>
        <v>0</v>
      </c>
      <c r="N74" s="49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4"/>
      <c r="AG74" s="122"/>
      <c r="AH74" s="122"/>
      <c r="AI74" s="122"/>
      <c r="AJ74" s="122"/>
      <c r="AK74" s="122"/>
      <c r="AL74" s="122"/>
      <c r="AM74" s="122"/>
      <c r="AN74" s="14"/>
      <c r="AO74" s="14"/>
    </row>
    <row r="75" spans="1:41" s="37" customFormat="1" ht="15" customHeight="1" x14ac:dyDescent="0.2">
      <c r="A75" s="101"/>
      <c r="B75" s="92"/>
      <c r="C75" s="92"/>
      <c r="D75" s="92"/>
      <c r="E75" s="92"/>
      <c r="F75" s="92"/>
      <c r="G75" s="92">
        <f t="shared" si="9"/>
        <v>0</v>
      </c>
      <c r="H75" s="100">
        <f t="shared" si="6"/>
        <v>0</v>
      </c>
      <c r="I75" s="89">
        <f t="shared" si="7"/>
        <v>0</v>
      </c>
      <c r="J75" s="89">
        <f t="shared" si="10"/>
        <v>0</v>
      </c>
      <c r="K75" s="89"/>
      <c r="L75" s="89">
        <f t="shared" si="8"/>
        <v>0</v>
      </c>
      <c r="N75" s="49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4"/>
      <c r="AG75" s="122"/>
      <c r="AH75" s="122"/>
      <c r="AI75" s="122"/>
      <c r="AJ75" s="122"/>
      <c r="AK75" s="122"/>
      <c r="AL75" s="122"/>
      <c r="AM75" s="122"/>
      <c r="AN75" s="14"/>
      <c r="AO75" s="14"/>
    </row>
    <row r="76" spans="1:41" s="37" customFormat="1" ht="15" customHeight="1" x14ac:dyDescent="0.2">
      <c r="A76" s="101"/>
      <c r="B76" s="92"/>
      <c r="C76" s="92"/>
      <c r="D76" s="92"/>
      <c r="E76" s="92"/>
      <c r="F76" s="92"/>
      <c r="G76" s="92">
        <f t="shared" si="9"/>
        <v>0</v>
      </c>
      <c r="H76" s="100">
        <f t="shared" si="6"/>
        <v>0</v>
      </c>
      <c r="I76" s="89">
        <f t="shared" si="7"/>
        <v>0</v>
      </c>
      <c r="J76" s="89">
        <f t="shared" si="10"/>
        <v>0</v>
      </c>
      <c r="K76" s="89"/>
      <c r="L76" s="89">
        <f t="shared" si="8"/>
        <v>0</v>
      </c>
      <c r="N76" s="49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4"/>
      <c r="AG76" s="122"/>
      <c r="AH76" s="122"/>
      <c r="AI76" s="122"/>
      <c r="AJ76" s="122"/>
      <c r="AK76" s="122"/>
      <c r="AL76" s="122"/>
      <c r="AM76" s="122"/>
      <c r="AN76" s="14"/>
      <c r="AO76" s="14"/>
    </row>
    <row r="77" spans="1:41" s="37" customFormat="1" ht="15" customHeight="1" x14ac:dyDescent="0.2">
      <c r="A77" s="103"/>
      <c r="B77" s="94"/>
      <c r="C77" s="94"/>
      <c r="D77" s="94"/>
      <c r="E77" s="94"/>
      <c r="F77" s="94"/>
      <c r="G77" s="94">
        <f t="shared" ref="G77" si="23">SUM(B77:F77)</f>
        <v>0</v>
      </c>
      <c r="H77" s="100">
        <f t="shared" si="6"/>
        <v>0</v>
      </c>
      <c r="I77" s="95">
        <f t="shared" ref="I77" si="24">(H77*$I$57)</f>
        <v>0</v>
      </c>
      <c r="J77" s="95">
        <f t="shared" si="10"/>
        <v>0</v>
      </c>
      <c r="K77" s="95"/>
      <c r="L77" s="95">
        <f t="shared" si="8"/>
        <v>0</v>
      </c>
      <c r="N77" s="49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4"/>
      <c r="AG77" s="122"/>
      <c r="AH77" s="122"/>
      <c r="AI77" s="122"/>
      <c r="AJ77" s="122"/>
      <c r="AK77" s="122"/>
      <c r="AL77" s="122"/>
      <c r="AM77" s="122"/>
      <c r="AN77" s="14"/>
      <c r="AO77" s="14"/>
    </row>
    <row r="78" spans="1:41" s="37" customFormat="1" ht="14.25" customHeight="1" x14ac:dyDescent="0.3">
      <c r="A78" s="97" t="s">
        <v>291</v>
      </c>
      <c r="B78" s="78" t="s">
        <v>11</v>
      </c>
      <c r="C78" s="78" t="s">
        <v>11</v>
      </c>
      <c r="D78" s="78" t="s">
        <v>11</v>
      </c>
      <c r="E78" s="78" t="s">
        <v>11</v>
      </c>
      <c r="F78" s="78" t="s">
        <v>11</v>
      </c>
      <c r="G78" s="78" t="s">
        <v>11</v>
      </c>
      <c r="H78" s="98">
        <f>SUM(H60:H77)</f>
        <v>0</v>
      </c>
      <c r="I78" s="99">
        <f>SUM(I60:I77)</f>
        <v>0</v>
      </c>
      <c r="J78" s="99">
        <f>SUM(J60:J77)</f>
        <v>0</v>
      </c>
      <c r="K78" s="99">
        <f>SUM(K60:K77)</f>
        <v>0</v>
      </c>
      <c r="L78" s="98">
        <f>SUM(L60:L77)</f>
        <v>0</v>
      </c>
      <c r="N78" s="49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4"/>
      <c r="AG78" s="122"/>
      <c r="AH78" s="122"/>
      <c r="AI78" s="122"/>
      <c r="AJ78" s="122"/>
      <c r="AK78" s="122"/>
      <c r="AL78" s="122"/>
      <c r="AM78" s="122"/>
      <c r="AN78" s="14"/>
      <c r="AO78" s="14"/>
    </row>
    <row r="79" spans="1:41" s="37" customFormat="1" x14ac:dyDescent="0.3">
      <c r="A79" s="45" t="s">
        <v>298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8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4"/>
      <c r="AG79" s="122"/>
      <c r="AH79" s="122"/>
      <c r="AI79" s="122"/>
      <c r="AJ79" s="122"/>
      <c r="AK79" s="122"/>
      <c r="AL79" s="122"/>
      <c r="AM79" s="122"/>
      <c r="AN79" s="14"/>
      <c r="AO79" s="14"/>
    </row>
    <row r="80" spans="1:41" s="37" customFormat="1" ht="11.25" customHeight="1" x14ac:dyDescent="0.3">
      <c r="A80" s="45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8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4"/>
      <c r="AG80" s="122"/>
      <c r="AH80" s="122"/>
      <c r="AI80" s="122"/>
      <c r="AJ80" s="122"/>
      <c r="AK80" s="122"/>
      <c r="AL80" s="122"/>
      <c r="AM80" s="122"/>
      <c r="AN80" s="14"/>
      <c r="AO80" s="14"/>
    </row>
    <row r="81" spans="1:41" s="37" customFormat="1" ht="21.6" customHeight="1" x14ac:dyDescent="0.3">
      <c r="A81" s="104" t="s">
        <v>313</v>
      </c>
      <c r="B81" s="38"/>
      <c r="C81" s="38"/>
      <c r="D81" s="150">
        <f>L43+L78</f>
        <v>0</v>
      </c>
      <c r="E81" s="150"/>
      <c r="F81" s="150"/>
      <c r="J81" s="38"/>
      <c r="K81" s="38"/>
      <c r="L81" s="38"/>
      <c r="M81" s="38"/>
      <c r="N81" s="47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2"/>
      <c r="AH81" s="122"/>
      <c r="AI81" s="122"/>
      <c r="AJ81" s="122"/>
      <c r="AK81" s="122"/>
      <c r="AL81" s="122"/>
      <c r="AM81" s="122"/>
      <c r="AN81" s="14"/>
      <c r="AO81" s="14"/>
    </row>
    <row r="82" spans="1:41" s="37" customFormat="1" ht="12.75" customHeight="1" x14ac:dyDescent="0.3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7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2"/>
      <c r="AH82" s="122"/>
      <c r="AI82" s="122"/>
      <c r="AJ82" s="122"/>
      <c r="AK82" s="122"/>
      <c r="AL82" s="122"/>
      <c r="AM82" s="122"/>
      <c r="AN82" s="14"/>
      <c r="AO82" s="14"/>
    </row>
    <row r="83" spans="1:41" s="37" customFormat="1" x14ac:dyDescent="0.3">
      <c r="A83" s="105" t="s">
        <v>282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7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2"/>
      <c r="AH83" s="122"/>
      <c r="AI83" s="122"/>
      <c r="AJ83" s="122"/>
      <c r="AK83" s="122"/>
      <c r="AL83" s="122"/>
      <c r="AM83" s="122"/>
      <c r="AN83" s="14"/>
      <c r="AO83" s="14"/>
    </row>
    <row r="84" spans="1:41" s="37" customFormat="1" x14ac:dyDescent="0.3">
      <c r="A84" s="38"/>
      <c r="B84" s="149" t="s">
        <v>299</v>
      </c>
      <c r="C84" s="149"/>
      <c r="D84" s="149"/>
      <c r="E84" s="38"/>
      <c r="F84" s="38"/>
      <c r="G84" s="38"/>
      <c r="H84" s="38"/>
      <c r="I84" s="38"/>
      <c r="J84" s="38"/>
      <c r="K84" s="38"/>
      <c r="L84" s="38"/>
      <c r="M84" s="38"/>
      <c r="N84" s="47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2"/>
      <c r="AH84" s="122"/>
      <c r="AI84" s="122"/>
      <c r="AJ84" s="122"/>
      <c r="AK84" s="122"/>
      <c r="AL84" s="122"/>
      <c r="AM84" s="122"/>
      <c r="AN84" s="14"/>
      <c r="AO84" s="14"/>
    </row>
    <row r="85" spans="1:41" s="37" customFormat="1" x14ac:dyDescent="0.3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7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2"/>
      <c r="AH85" s="122"/>
      <c r="AI85" s="122"/>
      <c r="AJ85" s="122"/>
      <c r="AK85" s="122"/>
      <c r="AL85" s="122"/>
      <c r="AM85" s="122"/>
      <c r="AN85" s="14"/>
      <c r="AO85" s="14"/>
    </row>
    <row r="86" spans="1:41" s="37" customFormat="1" x14ac:dyDescent="0.3">
      <c r="A86" s="38" t="s">
        <v>300</v>
      </c>
      <c r="E86" s="38"/>
      <c r="F86" s="38"/>
      <c r="G86" s="38"/>
      <c r="H86" s="38"/>
      <c r="I86" s="38"/>
      <c r="J86" s="38"/>
      <c r="K86" s="38"/>
      <c r="L86" s="38"/>
      <c r="M86" s="38"/>
      <c r="N86" s="47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2"/>
      <c r="AH86" s="122"/>
      <c r="AI86" s="122"/>
      <c r="AJ86" s="122"/>
      <c r="AK86" s="122"/>
      <c r="AL86" s="122"/>
      <c r="AM86" s="122"/>
      <c r="AN86" s="14"/>
      <c r="AO86" s="14"/>
    </row>
    <row r="87" spans="1:41" s="38" customFormat="1" x14ac:dyDescent="0.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9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19"/>
      <c r="AH87" s="119"/>
      <c r="AI87" s="119"/>
      <c r="AJ87" s="119"/>
      <c r="AK87" s="119"/>
      <c r="AL87" s="119"/>
      <c r="AM87" s="119"/>
      <c r="AN87" s="20"/>
      <c r="AO87" s="20"/>
    </row>
    <row r="88" spans="1:41" s="38" customFormat="1" x14ac:dyDescent="0.3">
      <c r="N88" s="47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19"/>
      <c r="AH88" s="119"/>
      <c r="AI88" s="119"/>
      <c r="AJ88" s="119"/>
      <c r="AK88" s="119"/>
      <c r="AL88" s="119"/>
      <c r="AM88" s="119"/>
      <c r="AN88" s="20"/>
      <c r="AO88" s="20"/>
    </row>
    <row r="89" spans="1:41" s="38" customFormat="1" x14ac:dyDescent="0.3">
      <c r="N89" s="47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19"/>
      <c r="AH89" s="119"/>
      <c r="AI89" s="119"/>
      <c r="AJ89" s="119"/>
      <c r="AK89" s="119"/>
      <c r="AL89" s="119"/>
      <c r="AM89" s="119"/>
      <c r="AN89" s="20"/>
      <c r="AO89" s="20"/>
    </row>
    <row r="90" spans="1:41" s="38" customFormat="1" x14ac:dyDescent="0.3">
      <c r="N90" s="47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19"/>
      <c r="AH90" s="119"/>
      <c r="AI90" s="119"/>
      <c r="AJ90" s="119"/>
      <c r="AK90" s="119"/>
      <c r="AL90" s="119"/>
      <c r="AM90" s="119"/>
      <c r="AN90" s="20"/>
      <c r="AO90" s="20"/>
    </row>
    <row r="91" spans="1:41" s="38" customFormat="1" x14ac:dyDescent="0.3">
      <c r="A91" s="37"/>
      <c r="B91" s="37"/>
      <c r="C91" s="37"/>
      <c r="D91" s="37"/>
      <c r="N91" s="47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19"/>
      <c r="AH91" s="119"/>
      <c r="AI91" s="119"/>
      <c r="AJ91" s="119"/>
      <c r="AK91" s="119"/>
      <c r="AL91" s="119"/>
      <c r="AM91" s="119"/>
      <c r="AN91" s="20"/>
      <c r="AO91" s="20"/>
    </row>
    <row r="92" spans="1:41" s="38" customFormat="1" x14ac:dyDescent="0.3">
      <c r="A92" s="37"/>
      <c r="B92" s="37"/>
      <c r="C92" s="37"/>
      <c r="D92" s="37"/>
      <c r="N92" s="47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19"/>
      <c r="AH92" s="119"/>
      <c r="AI92" s="119"/>
      <c r="AJ92" s="119"/>
      <c r="AK92" s="119"/>
      <c r="AL92" s="119"/>
      <c r="AM92" s="119"/>
      <c r="AN92" s="20"/>
      <c r="AO92" s="20"/>
    </row>
    <row r="93" spans="1:41" s="38" customFormat="1" x14ac:dyDescent="0.3">
      <c r="A93" s="37"/>
      <c r="B93" s="37"/>
      <c r="C93" s="37"/>
      <c r="D93" s="37"/>
      <c r="N93" s="47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19"/>
      <c r="AH93" s="119"/>
      <c r="AI93" s="119"/>
      <c r="AJ93" s="119"/>
      <c r="AK93" s="119"/>
      <c r="AL93" s="119"/>
      <c r="AM93" s="119"/>
      <c r="AN93" s="20"/>
      <c r="AO93" s="20"/>
    </row>
    <row r="94" spans="1:41" s="38" customFormat="1" x14ac:dyDescent="0.3">
      <c r="A94" s="37"/>
      <c r="B94" s="37"/>
      <c r="C94" s="37"/>
      <c r="D94" s="37"/>
      <c r="N94" s="47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19"/>
      <c r="AH94" s="119"/>
      <c r="AI94" s="119"/>
      <c r="AJ94" s="119"/>
      <c r="AK94" s="119"/>
      <c r="AL94" s="119"/>
      <c r="AM94" s="119"/>
      <c r="AN94" s="20"/>
      <c r="AO94" s="20"/>
    </row>
    <row r="95" spans="1:41" s="38" customFormat="1" x14ac:dyDescent="0.3">
      <c r="A95" s="37"/>
      <c r="B95" s="37"/>
      <c r="C95" s="37"/>
      <c r="D95" s="37"/>
      <c r="N95" s="47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19"/>
      <c r="AH95" s="119"/>
      <c r="AI95" s="119"/>
      <c r="AJ95" s="119"/>
      <c r="AK95" s="119"/>
      <c r="AL95" s="119"/>
      <c r="AM95" s="119"/>
      <c r="AN95" s="20"/>
      <c r="AO95" s="20"/>
    </row>
    <row r="96" spans="1:41" s="38" customFormat="1" x14ac:dyDescent="0.3">
      <c r="A96" s="37"/>
      <c r="B96" s="37"/>
      <c r="C96" s="37"/>
      <c r="D96" s="37"/>
      <c r="N96" s="47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19"/>
      <c r="AH96" s="119"/>
      <c r="AI96" s="119"/>
      <c r="AJ96" s="119"/>
      <c r="AK96" s="119"/>
      <c r="AL96" s="119"/>
      <c r="AM96" s="119"/>
      <c r="AN96" s="20"/>
      <c r="AO96" s="20"/>
    </row>
    <row r="97" spans="1:41" s="38" customFormat="1" x14ac:dyDescent="0.3">
      <c r="A97" s="37"/>
      <c r="B97" s="37"/>
      <c r="C97" s="37"/>
      <c r="D97" s="37"/>
      <c r="N97" s="47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19"/>
      <c r="AH97" s="119"/>
      <c r="AI97" s="119"/>
      <c r="AJ97" s="119"/>
      <c r="AK97" s="119"/>
      <c r="AL97" s="119"/>
      <c r="AM97" s="119"/>
      <c r="AN97" s="20"/>
      <c r="AO97" s="20"/>
    </row>
    <row r="98" spans="1:41" s="38" customFormat="1" x14ac:dyDescent="0.3">
      <c r="N98" s="47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19"/>
      <c r="AH98" s="119"/>
      <c r="AI98" s="119"/>
      <c r="AJ98" s="119"/>
      <c r="AK98" s="119"/>
      <c r="AL98" s="119"/>
      <c r="AM98" s="119"/>
      <c r="AN98" s="20"/>
      <c r="AO98" s="20"/>
    </row>
    <row r="99" spans="1:41" s="38" customFormat="1" x14ac:dyDescent="0.3">
      <c r="N99" s="47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19"/>
      <c r="AH99" s="119"/>
      <c r="AI99" s="119"/>
      <c r="AJ99" s="119"/>
      <c r="AK99" s="119"/>
      <c r="AL99" s="119"/>
      <c r="AM99" s="119"/>
      <c r="AN99" s="20"/>
      <c r="AO99" s="20"/>
    </row>
    <row r="100" spans="1:41" s="38" customFormat="1" x14ac:dyDescent="0.3">
      <c r="N100" s="47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19"/>
      <c r="AH100" s="119"/>
      <c r="AI100" s="119"/>
      <c r="AJ100" s="119"/>
      <c r="AK100" s="119"/>
      <c r="AL100" s="119"/>
      <c r="AM100" s="119"/>
      <c r="AN100" s="20"/>
      <c r="AO100" s="20"/>
    </row>
    <row r="101" spans="1:41" s="38" customFormat="1" x14ac:dyDescent="0.3">
      <c r="N101" s="47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19"/>
      <c r="AH101" s="119"/>
      <c r="AI101" s="119"/>
      <c r="AJ101" s="119"/>
      <c r="AK101" s="119"/>
      <c r="AL101" s="119"/>
      <c r="AM101" s="119"/>
      <c r="AN101" s="20"/>
      <c r="AO101" s="20"/>
    </row>
    <row r="102" spans="1:41" s="38" customFormat="1" x14ac:dyDescent="0.3">
      <c r="N102" s="47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19"/>
      <c r="AH102" s="119"/>
      <c r="AI102" s="119"/>
      <c r="AJ102" s="119"/>
      <c r="AK102" s="119"/>
      <c r="AL102" s="119"/>
      <c r="AM102" s="119"/>
      <c r="AN102" s="20"/>
      <c r="AO102" s="20"/>
    </row>
    <row r="103" spans="1:41" s="38" customFormat="1" x14ac:dyDescent="0.3">
      <c r="N103" s="47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19"/>
      <c r="AH103" s="119"/>
      <c r="AI103" s="119"/>
      <c r="AJ103" s="119"/>
      <c r="AK103" s="119"/>
      <c r="AL103" s="119"/>
      <c r="AM103" s="119"/>
      <c r="AN103" s="20"/>
      <c r="AO103" s="20"/>
    </row>
    <row r="104" spans="1:41" s="38" customFormat="1" x14ac:dyDescent="0.3">
      <c r="N104" s="47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19"/>
      <c r="AH104" s="119"/>
      <c r="AI104" s="119"/>
      <c r="AJ104" s="119"/>
      <c r="AK104" s="119"/>
      <c r="AL104" s="119"/>
      <c r="AM104" s="119"/>
      <c r="AN104" s="20"/>
      <c r="AO104" s="20"/>
    </row>
    <row r="105" spans="1:41" s="38" customFormat="1" x14ac:dyDescent="0.3">
      <c r="N105" s="47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19"/>
      <c r="AH105" s="119"/>
      <c r="AI105" s="119"/>
      <c r="AJ105" s="119"/>
      <c r="AK105" s="119"/>
      <c r="AL105" s="119"/>
      <c r="AM105" s="119"/>
      <c r="AN105" s="20"/>
      <c r="AO105" s="20"/>
    </row>
    <row r="106" spans="1:41" s="38" customFormat="1" x14ac:dyDescent="0.3">
      <c r="N106" s="47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19"/>
      <c r="AH106" s="119"/>
      <c r="AI106" s="119"/>
      <c r="AJ106" s="119"/>
      <c r="AK106" s="119"/>
      <c r="AL106" s="119"/>
      <c r="AM106" s="119"/>
      <c r="AN106" s="20"/>
      <c r="AO106" s="20"/>
    </row>
    <row r="107" spans="1:41" s="38" customFormat="1" x14ac:dyDescent="0.3">
      <c r="N107" s="47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19"/>
      <c r="AH107" s="119"/>
      <c r="AI107" s="119"/>
      <c r="AJ107" s="119"/>
      <c r="AK107" s="119"/>
      <c r="AL107" s="119"/>
      <c r="AM107" s="119"/>
      <c r="AN107" s="20"/>
      <c r="AO107" s="20"/>
    </row>
    <row r="108" spans="1:41" s="38" customFormat="1" x14ac:dyDescent="0.3">
      <c r="N108" s="47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19"/>
      <c r="AH108" s="119"/>
      <c r="AI108" s="119"/>
      <c r="AJ108" s="119"/>
      <c r="AK108" s="119"/>
      <c r="AL108" s="119"/>
      <c r="AM108" s="119"/>
      <c r="AN108" s="20"/>
      <c r="AO108" s="20"/>
    </row>
    <row r="109" spans="1:41" s="38" customFormat="1" x14ac:dyDescent="0.3">
      <c r="N109" s="47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19"/>
      <c r="AH109" s="119"/>
      <c r="AI109" s="119"/>
      <c r="AJ109" s="119"/>
      <c r="AK109" s="119"/>
      <c r="AL109" s="119"/>
      <c r="AM109" s="119"/>
      <c r="AN109" s="20"/>
      <c r="AO109" s="20"/>
    </row>
    <row r="110" spans="1:41" s="38" customFormat="1" x14ac:dyDescent="0.3">
      <c r="N110" s="47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19"/>
      <c r="AH110" s="119"/>
      <c r="AI110" s="119"/>
      <c r="AJ110" s="119"/>
      <c r="AK110" s="119"/>
      <c r="AL110" s="119"/>
      <c r="AM110" s="119"/>
      <c r="AN110" s="20"/>
      <c r="AO110" s="20"/>
    </row>
    <row r="111" spans="1:41" s="38" customFormat="1" x14ac:dyDescent="0.3">
      <c r="N111" s="47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19"/>
      <c r="AH111" s="119"/>
      <c r="AI111" s="119"/>
      <c r="AJ111" s="119"/>
      <c r="AK111" s="119"/>
      <c r="AL111" s="119"/>
      <c r="AM111" s="119"/>
      <c r="AN111" s="20"/>
      <c r="AO111" s="20"/>
    </row>
    <row r="112" spans="1:41" s="38" customFormat="1" x14ac:dyDescent="0.3">
      <c r="N112" s="47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19"/>
      <c r="AH112" s="119"/>
      <c r="AI112" s="119"/>
      <c r="AJ112" s="119"/>
      <c r="AK112" s="119"/>
      <c r="AL112" s="119"/>
      <c r="AM112" s="119"/>
      <c r="AN112" s="20"/>
      <c r="AO112" s="20"/>
    </row>
    <row r="113" spans="1:41" s="38" customFormat="1" x14ac:dyDescent="0.3">
      <c r="N113" s="47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19"/>
      <c r="AH113" s="119"/>
      <c r="AI113" s="119"/>
      <c r="AJ113" s="119"/>
      <c r="AK113" s="119"/>
      <c r="AL113" s="119"/>
      <c r="AM113" s="119"/>
      <c r="AN113" s="20"/>
      <c r="AO113" s="20"/>
    </row>
    <row r="114" spans="1:41" s="38" customFormat="1" x14ac:dyDescent="0.3">
      <c r="N114" s="47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19"/>
      <c r="AH114" s="119"/>
      <c r="AI114" s="119"/>
      <c r="AJ114" s="119"/>
      <c r="AK114" s="119"/>
      <c r="AL114" s="119"/>
      <c r="AM114" s="119"/>
      <c r="AN114" s="20"/>
      <c r="AO114" s="20"/>
    </row>
    <row r="115" spans="1:41" s="38" customFormat="1" x14ac:dyDescent="0.3">
      <c r="N115" s="47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19"/>
      <c r="AH115" s="119"/>
      <c r="AI115" s="119"/>
      <c r="AJ115" s="119"/>
      <c r="AK115" s="119"/>
      <c r="AL115" s="119"/>
      <c r="AM115" s="119"/>
      <c r="AN115" s="20"/>
      <c r="AO115" s="20"/>
    </row>
    <row r="116" spans="1:41" s="38" customFormat="1" x14ac:dyDescent="0.3">
      <c r="N116" s="47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19"/>
      <c r="AH116" s="119"/>
      <c r="AI116" s="119"/>
      <c r="AJ116" s="119"/>
      <c r="AK116" s="119"/>
      <c r="AL116" s="119"/>
      <c r="AM116" s="119"/>
      <c r="AN116" s="20"/>
      <c r="AO116" s="20"/>
    </row>
    <row r="117" spans="1:41" s="38" customFormat="1" x14ac:dyDescent="0.3">
      <c r="N117" s="47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19"/>
      <c r="AH117" s="119"/>
      <c r="AI117" s="119"/>
      <c r="AJ117" s="119"/>
      <c r="AK117" s="119"/>
      <c r="AL117" s="119"/>
      <c r="AM117" s="119"/>
      <c r="AN117" s="20"/>
      <c r="AO117" s="20"/>
    </row>
    <row r="118" spans="1:41" s="38" customFormat="1" x14ac:dyDescent="0.3">
      <c r="N118" s="47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19"/>
      <c r="AH118" s="119"/>
      <c r="AI118" s="119"/>
      <c r="AJ118" s="119"/>
      <c r="AK118" s="119"/>
      <c r="AL118" s="119"/>
      <c r="AM118" s="119"/>
      <c r="AN118" s="20"/>
      <c r="AO118" s="20"/>
    </row>
    <row r="119" spans="1:41" s="52" customFormat="1" x14ac:dyDescent="0.3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47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  <c r="AG119" s="18"/>
      <c r="AH119" s="18"/>
      <c r="AI119" s="18"/>
      <c r="AJ119" s="18"/>
      <c r="AK119" s="18"/>
      <c r="AL119" s="18"/>
      <c r="AM119" s="18"/>
      <c r="AN119" s="10"/>
      <c r="AO119" s="10"/>
    </row>
    <row r="120" spans="1:41" s="52" customFormat="1" x14ac:dyDescent="0.3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47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  <c r="AG120" s="18"/>
      <c r="AH120" s="18"/>
      <c r="AI120" s="18"/>
      <c r="AJ120" s="18"/>
      <c r="AK120" s="18"/>
      <c r="AL120" s="18"/>
      <c r="AM120" s="18"/>
      <c r="AN120" s="10"/>
      <c r="AO120" s="10"/>
    </row>
    <row r="121" spans="1:41" s="52" customFormat="1" x14ac:dyDescent="0.3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47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8"/>
      <c r="AH121" s="18"/>
      <c r="AI121" s="18"/>
      <c r="AJ121" s="18"/>
      <c r="AK121" s="18"/>
      <c r="AL121" s="18"/>
      <c r="AM121" s="18"/>
      <c r="AN121" s="10"/>
      <c r="AO121" s="10"/>
    </row>
    <row r="122" spans="1:41" s="52" customFormat="1" x14ac:dyDescent="0.3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47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  <c r="AG122" s="18"/>
      <c r="AH122" s="18"/>
      <c r="AI122" s="18"/>
      <c r="AJ122" s="18"/>
      <c r="AK122" s="18"/>
      <c r="AL122" s="18"/>
      <c r="AM122" s="18"/>
      <c r="AN122" s="10"/>
      <c r="AO122" s="10"/>
    </row>
    <row r="123" spans="1:41" s="38" customFormat="1" x14ac:dyDescent="0.3">
      <c r="N123" s="47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19"/>
      <c r="AH123" s="119"/>
      <c r="AI123" s="119"/>
      <c r="AJ123" s="119"/>
      <c r="AK123" s="119"/>
      <c r="AL123" s="119"/>
      <c r="AM123" s="119"/>
      <c r="AN123" s="20"/>
      <c r="AO123" s="20"/>
    </row>
    <row r="124" spans="1:41" s="38" customFormat="1" x14ac:dyDescent="0.3">
      <c r="N124" s="47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19"/>
      <c r="AH124" s="119"/>
      <c r="AI124" s="119"/>
      <c r="AJ124" s="119"/>
      <c r="AK124" s="119"/>
      <c r="AL124" s="119"/>
      <c r="AM124" s="119"/>
      <c r="AN124" s="20"/>
      <c r="AO124" s="20"/>
    </row>
    <row r="125" spans="1:41" s="38" customFormat="1" x14ac:dyDescent="0.3">
      <c r="N125" s="47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19"/>
      <c r="AH125" s="119"/>
      <c r="AI125" s="119"/>
      <c r="AJ125" s="119"/>
      <c r="AK125" s="119"/>
      <c r="AL125" s="119"/>
      <c r="AM125" s="119"/>
      <c r="AN125" s="20"/>
      <c r="AO125" s="20"/>
    </row>
    <row r="126" spans="1:41" s="38" customFormat="1" x14ac:dyDescent="0.3">
      <c r="N126" s="47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19"/>
      <c r="AH126" s="119"/>
      <c r="AI126" s="119"/>
      <c r="AJ126" s="119"/>
      <c r="AK126" s="119"/>
      <c r="AL126" s="119"/>
      <c r="AM126" s="119"/>
      <c r="AN126" s="20"/>
      <c r="AO126" s="20"/>
    </row>
    <row r="127" spans="1:41" s="38" customFormat="1" x14ac:dyDescent="0.3">
      <c r="N127" s="47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19"/>
      <c r="AH127" s="119"/>
      <c r="AI127" s="119"/>
      <c r="AJ127" s="119"/>
      <c r="AK127" s="119"/>
      <c r="AL127" s="119"/>
      <c r="AM127" s="119"/>
      <c r="AN127" s="20"/>
      <c r="AO127" s="20"/>
    </row>
    <row r="128" spans="1:41" s="38" customFormat="1" x14ac:dyDescent="0.3">
      <c r="N128" s="47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19"/>
      <c r="AH128" s="119"/>
      <c r="AI128" s="119"/>
      <c r="AJ128" s="119"/>
      <c r="AK128" s="119"/>
      <c r="AL128" s="119"/>
      <c r="AM128" s="119"/>
      <c r="AN128" s="20"/>
      <c r="AO128" s="20"/>
    </row>
    <row r="129" spans="1:41" s="38" customFormat="1" x14ac:dyDescent="0.3">
      <c r="N129" s="47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19"/>
      <c r="AH129" s="119"/>
      <c r="AI129" s="119"/>
      <c r="AJ129" s="119"/>
      <c r="AK129" s="119"/>
      <c r="AL129" s="119"/>
      <c r="AM129" s="119"/>
      <c r="AN129" s="20"/>
      <c r="AO129" s="20"/>
    </row>
    <row r="130" spans="1:41" x14ac:dyDescent="0.3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47"/>
    </row>
    <row r="131" spans="1:41" x14ac:dyDescent="0.3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47"/>
    </row>
    <row r="132" spans="1:41" x14ac:dyDescent="0.3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47"/>
    </row>
    <row r="133" spans="1:41" x14ac:dyDescent="0.3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47"/>
    </row>
    <row r="134" spans="1:41" x14ac:dyDescent="0.3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47"/>
    </row>
    <row r="135" spans="1:41" x14ac:dyDescent="0.3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47"/>
    </row>
    <row r="136" spans="1:41" x14ac:dyDescent="0.3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47"/>
    </row>
    <row r="137" spans="1:41" x14ac:dyDescent="0.3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47"/>
    </row>
    <row r="138" spans="1:41" x14ac:dyDescent="0.3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47"/>
    </row>
    <row r="139" spans="1:41" x14ac:dyDescent="0.3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47"/>
    </row>
    <row r="140" spans="1:41" x14ac:dyDescent="0.3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47"/>
    </row>
    <row r="141" spans="1:41" x14ac:dyDescent="0.3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47"/>
    </row>
    <row r="142" spans="1:41" x14ac:dyDescent="0.3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47"/>
    </row>
    <row r="143" spans="1:41" x14ac:dyDescent="0.3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47"/>
    </row>
    <row r="144" spans="1:41" x14ac:dyDescent="0.3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47"/>
    </row>
    <row r="145" spans="1:14" x14ac:dyDescent="0.3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47"/>
    </row>
    <row r="146" spans="1:14" x14ac:dyDescent="0.3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47"/>
    </row>
    <row r="147" spans="1:14" x14ac:dyDescent="0.3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47"/>
    </row>
    <row r="148" spans="1:14" x14ac:dyDescent="0.3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47"/>
    </row>
    <row r="149" spans="1:14" x14ac:dyDescent="0.3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47"/>
    </row>
    <row r="150" spans="1:14" x14ac:dyDescent="0.3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47"/>
    </row>
    <row r="151" spans="1:14" x14ac:dyDescent="0.3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47"/>
    </row>
    <row r="152" spans="1:14" x14ac:dyDescent="0.3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47"/>
    </row>
    <row r="153" spans="1:14" x14ac:dyDescent="0.3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47"/>
    </row>
    <row r="154" spans="1:14" x14ac:dyDescent="0.3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47"/>
    </row>
    <row r="155" spans="1:14" x14ac:dyDescent="0.3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47"/>
    </row>
    <row r="156" spans="1:14" x14ac:dyDescent="0.3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47"/>
    </row>
    <row r="157" spans="1:14" x14ac:dyDescent="0.3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47"/>
    </row>
    <row r="158" spans="1:14" x14ac:dyDescent="0.3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47"/>
    </row>
    <row r="159" spans="1:14" x14ac:dyDescent="0.3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47"/>
    </row>
    <row r="160" spans="1:14" x14ac:dyDescent="0.3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47"/>
    </row>
    <row r="161" spans="1:14" x14ac:dyDescent="0.3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47"/>
    </row>
    <row r="162" spans="1:14" x14ac:dyDescent="0.3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47"/>
    </row>
    <row r="163" spans="1:14" x14ac:dyDescent="0.3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47"/>
    </row>
    <row r="164" spans="1:14" x14ac:dyDescent="0.3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47"/>
    </row>
    <row r="165" spans="1:14" x14ac:dyDescent="0.3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47"/>
    </row>
    <row r="243" spans="1:41" s="52" customFormat="1" x14ac:dyDescent="0.3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8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  <c r="AA243" s="125"/>
      <c r="AB243" s="125"/>
      <c r="AC243" s="125"/>
      <c r="AD243" s="125"/>
      <c r="AE243" s="125"/>
      <c r="AF243" s="125"/>
      <c r="AG243" s="18"/>
      <c r="AH243" s="18"/>
      <c r="AI243" s="18"/>
      <c r="AJ243" s="18"/>
      <c r="AK243" s="18"/>
      <c r="AL243" s="18"/>
      <c r="AM243" s="18"/>
      <c r="AN243" s="10"/>
      <c r="AO243" s="10"/>
    </row>
    <row r="244" spans="1:41" s="52" customFormat="1" x14ac:dyDescent="0.3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8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  <c r="AA244" s="125"/>
      <c r="AB244" s="125"/>
      <c r="AC244" s="125"/>
      <c r="AD244" s="125"/>
      <c r="AE244" s="125"/>
      <c r="AF244" s="125"/>
      <c r="AG244" s="18"/>
      <c r="AH244" s="18"/>
      <c r="AI244" s="18"/>
      <c r="AJ244" s="18"/>
      <c r="AK244" s="18"/>
      <c r="AL244" s="18"/>
      <c r="AM244" s="18"/>
      <c r="AN244" s="10"/>
      <c r="AO244" s="10"/>
    </row>
    <row r="245" spans="1:41" s="52" customFormat="1" x14ac:dyDescent="0.3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8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  <c r="AA245" s="125"/>
      <c r="AB245" s="125"/>
      <c r="AC245" s="125"/>
      <c r="AD245" s="125"/>
      <c r="AE245" s="125"/>
      <c r="AF245" s="125"/>
      <c r="AG245" s="18"/>
      <c r="AH245" s="18"/>
      <c r="AI245" s="18"/>
      <c r="AJ245" s="18"/>
      <c r="AK245" s="18"/>
      <c r="AL245" s="18"/>
      <c r="AM245" s="18"/>
      <c r="AN245" s="10"/>
      <c r="AO245" s="10"/>
    </row>
    <row r="246" spans="1:41" s="52" customFormat="1" x14ac:dyDescent="0.3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8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  <c r="AA246" s="125"/>
      <c r="AB246" s="125"/>
      <c r="AC246" s="125"/>
      <c r="AD246" s="125"/>
      <c r="AE246" s="125"/>
      <c r="AF246" s="125"/>
      <c r="AG246" s="18"/>
      <c r="AH246" s="18"/>
      <c r="AI246" s="18"/>
      <c r="AJ246" s="18"/>
      <c r="AK246" s="18"/>
      <c r="AL246" s="18"/>
      <c r="AM246" s="18"/>
      <c r="AN246" s="10"/>
      <c r="AO246" s="10"/>
    </row>
    <row r="306" spans="1:41" s="52" customFormat="1" x14ac:dyDescent="0.3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8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  <c r="AA306" s="125"/>
      <c r="AB306" s="125"/>
      <c r="AC306" s="125"/>
      <c r="AD306" s="125"/>
      <c r="AE306" s="125"/>
      <c r="AF306" s="125"/>
      <c r="AG306" s="18"/>
      <c r="AH306" s="18"/>
      <c r="AI306" s="18"/>
      <c r="AJ306" s="18"/>
      <c r="AK306" s="18"/>
      <c r="AL306" s="18"/>
      <c r="AM306" s="18"/>
      <c r="AN306" s="10"/>
      <c r="AO306" s="10"/>
    </row>
    <row r="307" spans="1:41" s="52" customFormat="1" x14ac:dyDescent="0.3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8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  <c r="AA307" s="125"/>
      <c r="AB307" s="125"/>
      <c r="AC307" s="125"/>
      <c r="AD307" s="125"/>
      <c r="AE307" s="125"/>
      <c r="AF307" s="125"/>
      <c r="AG307" s="18"/>
      <c r="AH307" s="18"/>
      <c r="AI307" s="18"/>
      <c r="AJ307" s="18"/>
      <c r="AK307" s="18"/>
      <c r="AL307" s="18"/>
      <c r="AM307" s="18"/>
      <c r="AN307" s="10"/>
      <c r="AO307" s="10"/>
    </row>
    <row r="308" spans="1:41" s="52" customFormat="1" x14ac:dyDescent="0.3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8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  <c r="AA308" s="125"/>
      <c r="AB308" s="125"/>
      <c r="AC308" s="125"/>
      <c r="AD308" s="125"/>
      <c r="AE308" s="125"/>
      <c r="AF308" s="125"/>
      <c r="AG308" s="18"/>
      <c r="AH308" s="18"/>
      <c r="AI308" s="18"/>
      <c r="AJ308" s="18"/>
      <c r="AK308" s="18"/>
      <c r="AL308" s="18"/>
      <c r="AM308" s="18"/>
      <c r="AN308" s="10"/>
      <c r="AO308" s="10"/>
    </row>
    <row r="309" spans="1:41" s="52" customFormat="1" x14ac:dyDescent="0.3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8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  <c r="AA309" s="125"/>
      <c r="AB309" s="125"/>
      <c r="AC309" s="125"/>
      <c r="AD309" s="125"/>
      <c r="AE309" s="125"/>
      <c r="AF309" s="125"/>
      <c r="AG309" s="18"/>
      <c r="AH309" s="18"/>
      <c r="AI309" s="18"/>
      <c r="AJ309" s="18"/>
      <c r="AK309" s="18"/>
      <c r="AL309" s="18"/>
      <c r="AM309" s="18"/>
      <c r="AN309" s="10"/>
      <c r="AO309" s="10"/>
    </row>
    <row r="310" spans="1:41" s="52" customFormat="1" x14ac:dyDescent="0.3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8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  <c r="AA310" s="125"/>
      <c r="AB310" s="125"/>
      <c r="AC310" s="125"/>
      <c r="AD310" s="125"/>
      <c r="AE310" s="125"/>
      <c r="AF310" s="125"/>
      <c r="AG310" s="18"/>
      <c r="AH310" s="18"/>
      <c r="AI310" s="18"/>
      <c r="AJ310" s="18"/>
      <c r="AK310" s="18"/>
      <c r="AL310" s="18"/>
      <c r="AM310" s="18"/>
      <c r="AN310" s="10"/>
      <c r="AO310" s="10"/>
    </row>
    <row r="481" spans="1:41" s="52" customFormat="1" x14ac:dyDescent="0.3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8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  <c r="AA481" s="125"/>
      <c r="AB481" s="125"/>
      <c r="AC481" s="125"/>
      <c r="AD481" s="125"/>
      <c r="AE481" s="125"/>
      <c r="AF481" s="125"/>
      <c r="AG481" s="18"/>
      <c r="AH481" s="18"/>
      <c r="AI481" s="18"/>
      <c r="AJ481" s="18"/>
      <c r="AK481" s="18"/>
      <c r="AL481" s="18"/>
      <c r="AM481" s="18"/>
      <c r="AN481" s="10"/>
      <c r="AO481" s="10"/>
    </row>
  </sheetData>
  <mergeCells count="18">
    <mergeCell ref="B84:D84"/>
    <mergeCell ref="B58:F58"/>
    <mergeCell ref="A58:A59"/>
    <mergeCell ref="A48:A49"/>
    <mergeCell ref="B48:K48"/>
    <mergeCell ref="D81:F81"/>
    <mergeCell ref="L58:L59"/>
    <mergeCell ref="A3:N3"/>
    <mergeCell ref="B23:F23"/>
    <mergeCell ref="A23:A24"/>
    <mergeCell ref="G23:G24"/>
    <mergeCell ref="C5:H5"/>
    <mergeCell ref="L23:L24"/>
    <mergeCell ref="H23:K23"/>
    <mergeCell ref="A13:A14"/>
    <mergeCell ref="B13:K13"/>
    <mergeCell ref="G58:G59"/>
    <mergeCell ref="H58:K58"/>
  </mergeCells>
  <dataValidations count="1">
    <dataValidation type="list" allowBlank="1" showInputMessage="1" showErrorMessage="1" sqref="C5:H5" xr:uid="{00000000-0002-0000-0100-000000000000}">
      <formula1>$O$5:$O$60</formula1>
    </dataValidation>
  </dataValidations>
  <printOptions horizontalCentered="1" verticalCentered="1"/>
  <pageMargins left="0" right="0" top="0" bottom="0" header="0.31496062992125984" footer="0.31496062992125984"/>
  <pageSetup paperSize="9" scale="83" orientation="landscape" r:id="rId1"/>
  <rowBreaks count="1" manualBreakCount="1">
    <brk id="4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rozliczenie</vt:lpstr>
      <vt:lpstr>rozliczenie_</vt:lpstr>
      <vt:lpstr>rozliczenie!Obszar_wydruku</vt:lpstr>
      <vt:lpstr>rozliczenie_!Obszar_wydruku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Paleczny Agnieszka</dc:creator>
  <cp:lastModifiedBy>Majocha Aneta</cp:lastModifiedBy>
  <cp:lastPrinted>2025-01-21T08:23:00Z</cp:lastPrinted>
  <dcterms:created xsi:type="dcterms:W3CDTF">2015-02-27T10:30:04Z</dcterms:created>
  <dcterms:modified xsi:type="dcterms:W3CDTF">2025-01-28T10:02:09Z</dcterms:modified>
</cp:coreProperties>
</file>